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113C3CB7-70BC-4E36-A380-7208C84E508E}" xr6:coauthVersionLast="40" xr6:coauthVersionMax="40" xr10:uidLastSave="{00000000-0000-0000-0000-000000000000}"/>
  <bookViews>
    <workbookView xWindow="0" yWindow="0" windowWidth="28245" windowHeight="11850" tabRatio="884" activeTab="5" xr2:uid="{00000000-000D-0000-FFFF-FFFF00000000}"/>
  </bookViews>
  <sheets>
    <sheet name="1 AG" sheetId="2" r:id="rId1"/>
    <sheet name="STUDII-2AG" sheetId="4" r:id="rId2"/>
    <sheet name="Alimentatia-2AG" sheetId="18" r:id="rId3"/>
    <sheet name="2AG Activ.gener. de venit 449" sheetId="28" state="hidden" r:id="rId4"/>
    <sheet name="2AG  VENIT PROPRIU" sheetId="29" r:id="rId5"/>
    <sheet name="CAMIN-3AG" sheetId="6" r:id="rId6"/>
    <sheet name="BURSE-4AG" sheetId="3" r:id="rId7"/>
    <sheet name="3-5AG  TOTAL" sheetId="13" r:id="rId8"/>
    <sheet name="3-5AG Buget" sheetId="19" r:id="rId9"/>
    <sheet name="3-5AG Contract" sheetId="20" r:id="rId10"/>
    <sheet name="3-3AG 216 (407) Total" sheetId="10" r:id="rId11"/>
    <sheet name="3-3AG 216 (407) Buget" sheetId="22" r:id="rId12"/>
    <sheet name="3-3AG  216 (407) VENIT PROPRIU" sheetId="17" r:id="rId13"/>
    <sheet name="3-3AG 00204 TOTAL" sheetId="15" state="hidden" r:id="rId14"/>
    <sheet name="3-3AG 204 Buget" sheetId="23" r:id="rId15"/>
    <sheet name="3-3AG 204 Venituri" sheetId="24" state="hidden" r:id="rId16"/>
    <sheet name="3-3AG 448 TOTAL" sheetId="16" state="hidden" r:id="rId17"/>
    <sheet name="3-3AG 448 Buget" sheetId="26" r:id="rId18"/>
    <sheet name="3-3AG 448 Venituri" sheetId="27" state="hidden" r:id="rId19"/>
    <sheet name="3-3AG 00449" sheetId="25" state="hidden" r:id="rId20"/>
    <sheet name="3-16AG" sheetId="9" r:id="rId21"/>
  </sheets>
  <externalReferences>
    <externalReference r:id="rId22"/>
  </externalReferences>
  <definedNames>
    <definedName name="de" localSheetId="10">'[1]Кап. затраты'!#REF!</definedName>
    <definedName name="de" localSheetId="7">'[1]Кап. затраты'!#REF!</definedName>
    <definedName name="de" localSheetId="6">'[1]Кап. затраты'!#REF!</definedName>
    <definedName name="de" localSheetId="5">'[1]Кап. затраты'!#REF!</definedName>
    <definedName name="de" localSheetId="1">'[1]Кап. затраты'!#REF!</definedName>
    <definedName name="de">'[1]Кап. затраты'!#REF!</definedName>
    <definedName name="deks" localSheetId="10">'[1]Кап. затраты'!#REF!</definedName>
    <definedName name="deks" localSheetId="7">'[1]Кап. затраты'!#REF!</definedName>
    <definedName name="deks" localSheetId="6">'[1]Кап. затраты'!#REF!</definedName>
    <definedName name="deks" localSheetId="5">'[1]Кап. затраты'!#REF!</definedName>
    <definedName name="deks" localSheetId="1">'[1]Кап. затраты'!#REF!</definedName>
    <definedName name="deks">'[1]Кап. затраты'!#REF!</definedName>
    <definedName name="desks_" localSheetId="10">'[1]Кап. затраты'!#REF!</definedName>
    <definedName name="desks_" localSheetId="7">'[1]Кап. затраты'!#REF!</definedName>
    <definedName name="desks_" localSheetId="6">'[1]Кап. затраты'!#REF!</definedName>
    <definedName name="desks_" localSheetId="5">'[1]Кап. затраты'!#REF!</definedName>
    <definedName name="desks_" localSheetId="1">'[1]Кап. затраты'!#REF!</definedName>
    <definedName name="desks_">'[1]Кап. затраты'!#REF!</definedName>
    <definedName name="desks_class" localSheetId="10">'[1]Кап. затраты'!#REF!</definedName>
    <definedName name="desks_class" localSheetId="7">'[1]Кап. затраты'!#REF!</definedName>
    <definedName name="desks_class" localSheetId="6">'[1]Кап. затраты'!#REF!</definedName>
    <definedName name="desks_class" localSheetId="5">'[1]Кап. затраты'!#REF!</definedName>
    <definedName name="desks_class" localSheetId="1">'[1]Кап. затраты'!#REF!</definedName>
    <definedName name="desks_class">'[1]Кап. затраты'!#REF!</definedName>
    <definedName name="euro" localSheetId="10">'[1]Кап. затраты'!#REF!</definedName>
    <definedName name="euro" localSheetId="7">'[1]Кап. затраты'!#REF!</definedName>
    <definedName name="euro" localSheetId="6">'[1]Кап. затраты'!#REF!</definedName>
    <definedName name="euro" localSheetId="5">'[1]Кап. затраты'!#REF!</definedName>
    <definedName name="euro" localSheetId="1">'[1]Кап. затраты'!#REF!</definedName>
    <definedName name="euro">'[1]Кап. затраты'!#REF!</definedName>
    <definedName name="h" localSheetId="10">'[1]Кап. затраты'!#REF!</definedName>
    <definedName name="h" localSheetId="7">'[1]Кап. затраты'!#REF!</definedName>
    <definedName name="h" localSheetId="6">'[1]Кап. затраты'!#REF!</definedName>
    <definedName name="h" localSheetId="5">'[1]Кап. затраты'!#REF!</definedName>
    <definedName name="h" localSheetId="1">'[1]Кап. затраты'!#REF!</definedName>
    <definedName name="h">'[1]Кап. затраты'!#REF!</definedName>
    <definedName name="hit" localSheetId="10">'[1]Кап. затраты'!#REF!</definedName>
    <definedName name="hit" localSheetId="7">'[1]Кап. затраты'!#REF!</definedName>
    <definedName name="hit" localSheetId="6">'[1]Кап. затраты'!#REF!</definedName>
    <definedName name="hit" localSheetId="5">'[1]Кап. затраты'!#REF!</definedName>
    <definedName name="hit" localSheetId="1">'[1]Кап. затраты'!#REF!</definedName>
    <definedName name="hit">'[1]Кап. затраты'!#REF!</definedName>
    <definedName name="nou" localSheetId="10">'[1]Кап. затраты'!#REF!</definedName>
    <definedName name="nou" localSheetId="7">'[1]Кап. затраты'!#REF!</definedName>
    <definedName name="nou" localSheetId="6">'[1]Кап. затраты'!#REF!</definedName>
    <definedName name="nou" localSheetId="5">'[1]Кап. затраты'!#REF!</definedName>
    <definedName name="nou" localSheetId="1">'[1]Кап. затраты'!#REF!</definedName>
    <definedName name="nou">'[1]Кап. затраты'!#REF!</definedName>
    <definedName name="OLE_LINK1" localSheetId="7">'3-5AG  TOTAL'!#REF!</definedName>
    <definedName name="vechi" localSheetId="10">'[1]Кап. затраты'!#REF!</definedName>
    <definedName name="vechi" localSheetId="7">'[1]Кап. затраты'!#REF!</definedName>
    <definedName name="vechi" localSheetId="6">'[1]Кап. затраты'!#REF!</definedName>
    <definedName name="vechi" localSheetId="5">'[1]Кап. затраты'!#REF!</definedName>
    <definedName name="vechi" localSheetId="1">'[1]Кап. затраты'!#REF!</definedName>
    <definedName name="vechi">'[1]Кап. затраты'!#REF!</definedName>
    <definedName name="_xlnm.Print_Titles" localSheetId="10">'3-3AG 216 (407) Total'!#REF!</definedName>
    <definedName name="_xlnm.Print_Titles" localSheetId="7">'3-5AG  TOTAL'!#REF!</definedName>
    <definedName name="_xlnm.Print_Titles" localSheetId="6">'BURSE-4AG'!$A:$A,'BURSE-4AG'!$16:$19</definedName>
    <definedName name="_xlnm.Print_Titles" localSheetId="5">'CAMIN-3AG'!$A:$A</definedName>
    <definedName name="_xlnm.Print_Titles" localSheetId="1">'STUDII-2AG'!$A:$A</definedName>
    <definedName name="_xlnm.Print_Area" localSheetId="0">'1 AG'!$A$1:$F$202</definedName>
    <definedName name="_xlnm.Print_Area" localSheetId="20">'3-16AG'!$A$1:$G$66</definedName>
    <definedName name="_xlnm.Print_Area" localSheetId="12">'3-3AG  216 (407) VENIT PROPRIU'!$A$1:$G$120</definedName>
    <definedName name="_xlnm.Print_Area" localSheetId="13">'3-3AG 00204 TOTAL'!$A$1:$G$120</definedName>
    <definedName name="_xlnm.Print_Area" localSheetId="19">'3-3AG 00449'!$A$1:$G$120</definedName>
    <definedName name="_xlnm.Print_Area" localSheetId="14">'3-3AG 204 Buget'!$A$1:$G$120</definedName>
    <definedName name="_xlnm.Print_Area" localSheetId="15">'3-3AG 204 Venituri'!$A$1:$G$120</definedName>
    <definedName name="_xlnm.Print_Area" localSheetId="11">'3-3AG 216 (407) Buget'!$A$1:$G$120</definedName>
    <definedName name="_xlnm.Print_Area" localSheetId="10">'3-3AG 216 (407) Total'!#REF!</definedName>
    <definedName name="_xlnm.Print_Area" localSheetId="17">'3-3AG 448 Buget'!$A$1:$G$120</definedName>
    <definedName name="_xlnm.Print_Area" localSheetId="16">'3-3AG 448 TOTAL'!$A$1:$G$120</definedName>
    <definedName name="_xlnm.Print_Area" localSheetId="18">'3-3AG 448 Venituri'!$A$1:$G$120</definedName>
    <definedName name="_xlnm.Print_Area" localSheetId="7">'3-5AG  TOTAL'!$A$1:$F$215</definedName>
    <definedName name="_xlnm.Print_Area" localSheetId="8">'3-5AG Buget'!$A$1:$F$213</definedName>
    <definedName name="_xlnm.Print_Area" localSheetId="9">'3-5AG Contract'!$A$1:$F$215</definedName>
    <definedName name="_xlnm.Print_Area" localSheetId="6">'BURSE-4AG'!$A$1:$L$91</definedName>
    <definedName name="_xlnm.Print_Area" localSheetId="5">'CAMIN-3AG'!$A$1:$O$70</definedName>
    <definedName name="_xlnm.Print_Area" localSheetId="1">'STUDII-2AG'!$A$1:$O$85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3" l="1"/>
  <c r="D73" i="4" l="1"/>
  <c r="E189" i="2" l="1"/>
  <c r="E186" i="2"/>
  <c r="E183" i="2"/>
  <c r="E180" i="2"/>
  <c r="E177" i="2"/>
  <c r="E176" i="2"/>
  <c r="F174" i="2"/>
  <c r="F171" i="2"/>
  <c r="F168" i="2"/>
  <c r="F165" i="2"/>
  <c r="F162" i="2"/>
  <c r="F161" i="2"/>
  <c r="F46" i="2" s="1"/>
  <c r="F156" i="2"/>
  <c r="E156" i="2"/>
  <c r="D156" i="2"/>
  <c r="C156" i="2"/>
  <c r="F153" i="2"/>
  <c r="E153" i="2"/>
  <c r="D153" i="2"/>
  <c r="C153" i="2"/>
  <c r="F151" i="2"/>
  <c r="E151" i="2"/>
  <c r="D151" i="2"/>
  <c r="C151" i="2"/>
  <c r="F148" i="2"/>
  <c r="E148" i="2"/>
  <c r="D148" i="2"/>
  <c r="C148" i="2"/>
  <c r="F145" i="2"/>
  <c r="E145" i="2"/>
  <c r="D145" i="2"/>
  <c r="C145" i="2"/>
  <c r="F142" i="2"/>
  <c r="E142" i="2"/>
  <c r="D142" i="2"/>
  <c r="C142" i="2"/>
  <c r="F139" i="2"/>
  <c r="E139" i="2"/>
  <c r="D139" i="2"/>
  <c r="C139" i="2"/>
  <c r="F138" i="2"/>
  <c r="E138" i="2"/>
  <c r="D138" i="2"/>
  <c r="C138" i="2"/>
  <c r="F136" i="2"/>
  <c r="E136" i="2"/>
  <c r="D136" i="2"/>
  <c r="C136" i="2"/>
  <c r="F133" i="2"/>
  <c r="E133" i="2"/>
  <c r="D133" i="2"/>
  <c r="C133" i="2"/>
  <c r="F130" i="2"/>
  <c r="E130" i="2"/>
  <c r="D130" i="2"/>
  <c r="C130" i="2"/>
  <c r="F127" i="2"/>
  <c r="E127" i="2"/>
  <c r="D127" i="2"/>
  <c r="C127" i="2"/>
  <c r="F124" i="2"/>
  <c r="E124" i="2"/>
  <c r="D124" i="2"/>
  <c r="C124" i="2"/>
  <c r="F123" i="2"/>
  <c r="E123" i="2"/>
  <c r="D123" i="2"/>
  <c r="C123" i="2"/>
  <c r="F121" i="2"/>
  <c r="E121" i="2"/>
  <c r="D121" i="2"/>
  <c r="C121" i="2"/>
  <c r="F118" i="2"/>
  <c r="E118" i="2"/>
  <c r="D118" i="2"/>
  <c r="C118" i="2"/>
  <c r="F115" i="2"/>
  <c r="E115" i="2"/>
  <c r="D115" i="2"/>
  <c r="C115" i="2"/>
  <c r="F112" i="2"/>
  <c r="E112" i="2"/>
  <c r="D112" i="2"/>
  <c r="C112" i="2"/>
  <c r="F109" i="2"/>
  <c r="E109" i="2"/>
  <c r="D109" i="2"/>
  <c r="C109" i="2"/>
  <c r="F108" i="2"/>
  <c r="E108" i="2"/>
  <c r="D108" i="2"/>
  <c r="C108" i="2"/>
  <c r="F106" i="2"/>
  <c r="E106" i="2"/>
  <c r="D106" i="2"/>
  <c r="C106" i="2"/>
  <c r="F103" i="2"/>
  <c r="E103" i="2"/>
  <c r="D103" i="2"/>
  <c r="C103" i="2"/>
  <c r="F100" i="2"/>
  <c r="E100" i="2"/>
  <c r="D100" i="2"/>
  <c r="C100" i="2"/>
  <c r="F97" i="2"/>
  <c r="E97" i="2"/>
  <c r="D97" i="2"/>
  <c r="C97" i="2"/>
  <c r="F94" i="2"/>
  <c r="E94" i="2"/>
  <c r="D94" i="2"/>
  <c r="C94" i="2"/>
  <c r="F93" i="2"/>
  <c r="E93" i="2"/>
  <c r="D93" i="2"/>
  <c r="C93" i="2"/>
  <c r="F91" i="2"/>
  <c r="E91" i="2"/>
  <c r="D91" i="2"/>
  <c r="C91" i="2"/>
  <c r="F88" i="2"/>
  <c r="E88" i="2"/>
  <c r="D88" i="2"/>
  <c r="C88" i="2"/>
  <c r="F85" i="2"/>
  <c r="E85" i="2"/>
  <c r="D85" i="2"/>
  <c r="C85" i="2"/>
  <c r="F82" i="2"/>
  <c r="E82" i="2"/>
  <c r="D82" i="2"/>
  <c r="C82" i="2"/>
  <c r="F79" i="2"/>
  <c r="E79" i="2"/>
  <c r="D79" i="2"/>
  <c r="C79" i="2"/>
  <c r="F78" i="2"/>
  <c r="E78" i="2"/>
  <c r="D78" i="2"/>
  <c r="C78" i="2"/>
  <c r="F76" i="2"/>
  <c r="E76" i="2"/>
  <c r="D76" i="2"/>
  <c r="C76" i="2"/>
  <c r="F73" i="2"/>
  <c r="E73" i="2"/>
  <c r="D73" i="2"/>
  <c r="C73" i="2"/>
  <c r="F70" i="2"/>
  <c r="E70" i="2"/>
  <c r="D70" i="2"/>
  <c r="C70" i="2"/>
  <c r="F67" i="2"/>
  <c r="E67" i="2"/>
  <c r="D67" i="2"/>
  <c r="C67" i="2"/>
  <c r="F64" i="2"/>
  <c r="E64" i="2"/>
  <c r="D64" i="2"/>
  <c r="C64" i="2"/>
  <c r="F63" i="2"/>
  <c r="E63" i="2"/>
  <c r="D63" i="2"/>
  <c r="C63" i="2"/>
  <c r="F61" i="2"/>
  <c r="E61" i="2"/>
  <c r="D61" i="2"/>
  <c r="C61" i="2"/>
  <c r="F58" i="2"/>
  <c r="E58" i="2"/>
  <c r="D58" i="2"/>
  <c r="C58" i="2"/>
  <c r="F55" i="2"/>
  <c r="E55" i="2"/>
  <c r="D55" i="2"/>
  <c r="C55" i="2"/>
  <c r="F52" i="2"/>
  <c r="E52" i="2"/>
  <c r="D52" i="2"/>
  <c r="C52" i="2"/>
  <c r="F49" i="2"/>
  <c r="E49" i="2"/>
  <c r="D49" i="2"/>
  <c r="C49" i="2"/>
  <c r="F48" i="2"/>
  <c r="E48" i="2"/>
  <c r="E46" i="2" s="1"/>
  <c r="D48" i="2"/>
  <c r="C48" i="2"/>
  <c r="C46" i="2" s="1"/>
  <c r="D46" i="2"/>
  <c r="F41" i="2"/>
  <c r="E41" i="2"/>
  <c r="D41" i="2"/>
  <c r="C41" i="2"/>
  <c r="F38" i="2"/>
  <c r="E38" i="2"/>
  <c r="D38" i="2"/>
  <c r="C38" i="2"/>
  <c r="F35" i="2"/>
  <c r="E35" i="2"/>
  <c r="D35" i="2"/>
  <c r="C35" i="2"/>
  <c r="F32" i="2"/>
  <c r="E32" i="2"/>
  <c r="D32" i="2"/>
  <c r="C32" i="2"/>
  <c r="F29" i="2"/>
  <c r="E29" i="2"/>
  <c r="D29" i="2"/>
  <c r="C29" i="2"/>
  <c r="F27" i="2"/>
  <c r="E27" i="2"/>
  <c r="D27" i="2"/>
  <c r="C27" i="2"/>
  <c r="F19" i="2"/>
  <c r="E19" i="2"/>
  <c r="D19" i="2"/>
  <c r="C19" i="2"/>
  <c r="F18" i="2"/>
  <c r="E18" i="2"/>
  <c r="D18" i="2"/>
  <c r="C18" i="2"/>
  <c r="F17" i="2"/>
  <c r="E17" i="2"/>
  <c r="D17" i="2"/>
  <c r="C17" i="2"/>
  <c r="E48" i="9" l="1"/>
  <c r="D48" i="9"/>
  <c r="C48" i="9"/>
  <c r="E47" i="9"/>
  <c r="D47" i="9"/>
  <c r="E46" i="9"/>
  <c r="D46" i="9"/>
  <c r="E45" i="9"/>
  <c r="D45" i="9"/>
  <c r="E44" i="9"/>
  <c r="D44" i="9"/>
  <c r="E43" i="9"/>
  <c r="D43" i="9"/>
  <c r="E42" i="9"/>
  <c r="D42" i="9"/>
  <c r="E41" i="9"/>
  <c r="D41" i="9"/>
  <c r="E40" i="9"/>
  <c r="D40" i="9"/>
  <c r="G38" i="9"/>
  <c r="F38" i="9"/>
  <c r="D38" i="9"/>
  <c r="C38" i="9"/>
  <c r="G37" i="9"/>
  <c r="F37" i="9"/>
  <c r="D37" i="9"/>
  <c r="C37" i="9"/>
  <c r="G36" i="9"/>
  <c r="F36" i="9"/>
  <c r="D36" i="9"/>
  <c r="C36" i="9"/>
  <c r="G35" i="9"/>
  <c r="F35" i="9"/>
  <c r="D35" i="9"/>
  <c r="C35" i="9"/>
  <c r="G34" i="9"/>
  <c r="F34" i="9"/>
  <c r="D34" i="9"/>
  <c r="C34" i="9"/>
  <c r="G33" i="9"/>
  <c r="F33" i="9"/>
  <c r="D33" i="9"/>
  <c r="C33" i="9"/>
  <c r="G32" i="9"/>
  <c r="F32" i="9"/>
  <c r="D32" i="9"/>
  <c r="C32" i="9"/>
  <c r="G31" i="9"/>
  <c r="F31" i="9"/>
  <c r="D31" i="9"/>
  <c r="C31" i="9"/>
  <c r="G30" i="9"/>
  <c r="F30" i="9"/>
  <c r="D30" i="9"/>
  <c r="C30" i="9"/>
  <c r="E29" i="9"/>
  <c r="E38" i="9" s="1"/>
  <c r="D29" i="9"/>
  <c r="E28" i="9"/>
  <c r="E37" i="9" s="1"/>
  <c r="D28" i="9"/>
  <c r="E27" i="9"/>
  <c r="E36" i="9" s="1"/>
  <c r="D27" i="9"/>
  <c r="E26" i="9"/>
  <c r="E35" i="9" s="1"/>
  <c r="D26" i="9"/>
  <c r="E25" i="9"/>
  <c r="E34" i="9" s="1"/>
  <c r="D25" i="9"/>
  <c r="E24" i="9"/>
  <c r="E33" i="9" s="1"/>
  <c r="D24" i="9"/>
  <c r="E23" i="9"/>
  <c r="E32" i="9" s="1"/>
  <c r="D23" i="9"/>
  <c r="E22" i="9"/>
  <c r="E31" i="9" s="1"/>
  <c r="E30" i="9" s="1"/>
  <c r="D22" i="9"/>
  <c r="G21" i="9"/>
  <c r="G53" i="9" s="1"/>
  <c r="F21" i="9"/>
  <c r="F53" i="9" s="1"/>
  <c r="E21" i="9"/>
  <c r="E53" i="9" s="1"/>
  <c r="D21" i="9"/>
  <c r="D53" i="9" s="1"/>
  <c r="C21" i="9"/>
  <c r="C53" i="9" s="1"/>
  <c r="D52" i="9" l="1"/>
  <c r="C52" i="9"/>
  <c r="E52" i="9"/>
  <c r="K50" i="6" l="1"/>
  <c r="J50" i="6"/>
  <c r="I50" i="6"/>
  <c r="H50" i="6"/>
  <c r="G50" i="6"/>
  <c r="F50" i="6"/>
  <c r="E50" i="6"/>
  <c r="D50" i="6"/>
  <c r="K47" i="6"/>
  <c r="J47" i="6"/>
  <c r="I47" i="6"/>
  <c r="H47" i="6"/>
  <c r="G47" i="6"/>
  <c r="F47" i="6"/>
  <c r="E47" i="6"/>
  <c r="D47" i="6"/>
  <c r="K44" i="6"/>
  <c r="J44" i="6"/>
  <c r="I44" i="6"/>
  <c r="H44" i="6"/>
  <c r="G44" i="6"/>
  <c r="F44" i="6"/>
  <c r="E44" i="6"/>
  <c r="D44" i="6"/>
  <c r="K38" i="6"/>
  <c r="J38" i="6"/>
  <c r="I38" i="6"/>
  <c r="H38" i="6"/>
  <c r="G38" i="6"/>
  <c r="F38" i="6"/>
  <c r="E38" i="6"/>
  <c r="D38" i="6"/>
  <c r="K36" i="6"/>
  <c r="J36" i="6"/>
  <c r="I36" i="6"/>
  <c r="H36" i="6"/>
  <c r="G36" i="6"/>
  <c r="F36" i="6"/>
  <c r="E36" i="6"/>
  <c r="D36" i="6"/>
  <c r="K33" i="6"/>
  <c r="J33" i="6"/>
  <c r="I33" i="6"/>
  <c r="H33" i="6"/>
  <c r="G33" i="6"/>
  <c r="F33" i="6"/>
  <c r="E33" i="6"/>
  <c r="D33" i="6"/>
  <c r="K26" i="6"/>
  <c r="J26" i="6"/>
  <c r="I26" i="6"/>
  <c r="H26" i="6"/>
  <c r="G26" i="6"/>
  <c r="F26" i="6"/>
  <c r="E26" i="6"/>
  <c r="D26" i="6"/>
  <c r="K21" i="6"/>
  <c r="J21" i="6"/>
  <c r="I21" i="6"/>
  <c r="H21" i="6"/>
  <c r="G21" i="6"/>
  <c r="F21" i="6"/>
  <c r="E21" i="6"/>
  <c r="D21" i="6"/>
  <c r="K20" i="6"/>
  <c r="K57" i="6" s="1"/>
  <c r="J20" i="6"/>
  <c r="J57" i="6" s="1"/>
  <c r="I20" i="6"/>
  <c r="I57" i="6" s="1"/>
  <c r="H20" i="6"/>
  <c r="H57" i="6" s="1"/>
  <c r="G20" i="6"/>
  <c r="G57" i="6" s="1"/>
  <c r="F20" i="6"/>
  <c r="F57" i="6" s="1"/>
  <c r="E20" i="6"/>
  <c r="E57" i="6" s="1"/>
  <c r="D20" i="6"/>
  <c r="D57" i="6" s="1"/>
  <c r="D100" i="17" l="1"/>
  <c r="C100" i="17"/>
  <c r="E85" i="17"/>
  <c r="D85" i="17"/>
  <c r="C85" i="17"/>
  <c r="E76" i="17"/>
  <c r="D76" i="17"/>
  <c r="C76" i="17"/>
  <c r="E67" i="17"/>
  <c r="D67" i="17"/>
  <c r="C67" i="17"/>
  <c r="E58" i="17"/>
  <c r="E55" i="17" s="1"/>
  <c r="E54" i="17" s="1"/>
  <c r="D58" i="17"/>
  <c r="C58" i="17"/>
  <c r="C55" i="17" s="1"/>
  <c r="C54" i="17" s="1"/>
  <c r="D55" i="17"/>
  <c r="D54" i="17" s="1"/>
  <c r="E53" i="17"/>
  <c r="E100" i="17" s="1"/>
  <c r="E52" i="17"/>
  <c r="E51" i="17"/>
  <c r="E50" i="17"/>
  <c r="E49" i="17"/>
  <c r="E48" i="17"/>
  <c r="E47" i="17"/>
  <c r="E46" i="17"/>
  <c r="E45" i="17"/>
  <c r="E44" i="17"/>
  <c r="E43" i="17"/>
  <c r="E42" i="17"/>
  <c r="E41" i="17" s="1"/>
  <c r="G41" i="17"/>
  <c r="F41" i="17"/>
  <c r="D41" i="17"/>
  <c r="D101" i="17" s="1"/>
  <c r="C41" i="17"/>
  <c r="C101" i="17" s="1"/>
  <c r="E40" i="17"/>
  <c r="E39" i="17"/>
  <c r="E38" i="17"/>
  <c r="E37" i="17"/>
  <c r="E36" i="17"/>
  <c r="E35" i="17"/>
  <c r="E34" i="17"/>
  <c r="E33" i="17"/>
  <c r="E32" i="17"/>
  <c r="E31" i="17"/>
  <c r="E30" i="17"/>
  <c r="E22" i="17" s="1"/>
  <c r="G29" i="17"/>
  <c r="F29" i="17"/>
  <c r="D29" i="17"/>
  <c r="C29" i="17"/>
  <c r="G28" i="17"/>
  <c r="F28" i="17"/>
  <c r="D28" i="17"/>
  <c r="C28" i="17"/>
  <c r="G27" i="17"/>
  <c r="F27" i="17"/>
  <c r="E27" i="17"/>
  <c r="D27" i="17"/>
  <c r="C27" i="17"/>
  <c r="G26" i="17"/>
  <c r="F26" i="17"/>
  <c r="E26" i="17" s="1"/>
  <c r="D26" i="17"/>
  <c r="C26" i="17"/>
  <c r="G25" i="17"/>
  <c r="F25" i="17"/>
  <c r="E25" i="17" s="1"/>
  <c r="D25" i="17"/>
  <c r="C25" i="17"/>
  <c r="G24" i="17"/>
  <c r="F24" i="17"/>
  <c r="D24" i="17"/>
  <c r="C24" i="17"/>
  <c r="G23" i="17"/>
  <c r="F23" i="17"/>
  <c r="E23" i="17"/>
  <c r="D23" i="17"/>
  <c r="C23" i="17"/>
  <c r="G22" i="17"/>
  <c r="F22" i="17"/>
  <c r="D22" i="17"/>
  <c r="C22" i="17"/>
  <c r="E101" i="17" l="1"/>
  <c r="E29" i="17"/>
  <c r="E24" i="17"/>
  <c r="E28" i="17"/>
  <c r="D99" i="17"/>
  <c r="C99" i="17"/>
  <c r="E99" i="17"/>
  <c r="K64" i="29" l="1"/>
  <c r="J64" i="29"/>
  <c r="I64" i="29"/>
  <c r="H64" i="29"/>
  <c r="K61" i="29"/>
  <c r="J61" i="29"/>
  <c r="I61" i="29"/>
  <c r="H61" i="29"/>
  <c r="K52" i="29"/>
  <c r="J52" i="29"/>
  <c r="I52" i="29"/>
  <c r="H52" i="29"/>
  <c r="K48" i="29"/>
  <c r="J48" i="29"/>
  <c r="I48" i="29"/>
  <c r="H48" i="29"/>
  <c r="K44" i="29"/>
  <c r="J44" i="29"/>
  <c r="I44" i="29"/>
  <c r="H44" i="29"/>
  <c r="K28" i="29"/>
  <c r="J28" i="29"/>
  <c r="I28" i="29"/>
  <c r="H28" i="29"/>
  <c r="K23" i="29"/>
  <c r="J23" i="29"/>
  <c r="I23" i="29"/>
  <c r="H23" i="29"/>
  <c r="K22" i="29"/>
  <c r="K69" i="29" s="1"/>
  <c r="J22" i="29"/>
  <c r="J69" i="29" s="1"/>
  <c r="I22" i="29"/>
  <c r="I69" i="29" s="1"/>
  <c r="H22" i="29"/>
  <c r="H69" i="29" s="1"/>
  <c r="D100" i="26" l="1"/>
  <c r="C100" i="26"/>
  <c r="E85" i="26"/>
  <c r="D85" i="26"/>
  <c r="C85" i="26"/>
  <c r="E76" i="26"/>
  <c r="D76" i="26"/>
  <c r="C76" i="26"/>
  <c r="E67" i="26"/>
  <c r="D67" i="26"/>
  <c r="C67" i="26"/>
  <c r="E58" i="26"/>
  <c r="E55" i="26" s="1"/>
  <c r="E54" i="26" s="1"/>
  <c r="D58" i="26"/>
  <c r="C58" i="26"/>
  <c r="C55" i="26"/>
  <c r="C54" i="26" s="1"/>
  <c r="E53" i="26"/>
  <c r="E100" i="26" s="1"/>
  <c r="E52" i="26"/>
  <c r="E51" i="26"/>
  <c r="E50" i="26"/>
  <c r="E49" i="26"/>
  <c r="E48" i="26"/>
  <c r="E47" i="26"/>
  <c r="E46" i="26"/>
  <c r="E45" i="26"/>
  <c r="E44" i="26"/>
  <c r="E43" i="26"/>
  <c r="E42" i="26"/>
  <c r="E41" i="26" s="1"/>
  <c r="G41" i="26"/>
  <c r="F41" i="26"/>
  <c r="D41" i="26"/>
  <c r="D101" i="26" s="1"/>
  <c r="C41" i="26"/>
  <c r="C101" i="26" s="1"/>
  <c r="E40" i="26"/>
  <c r="E39" i="26"/>
  <c r="E38" i="26"/>
  <c r="E37" i="26"/>
  <c r="E36" i="26"/>
  <c r="E35" i="26"/>
  <c r="E34" i="26"/>
  <c r="E33" i="26"/>
  <c r="E32" i="26"/>
  <c r="E31" i="26"/>
  <c r="E30" i="26"/>
  <c r="G29" i="26"/>
  <c r="F29" i="26"/>
  <c r="D29" i="26"/>
  <c r="C29" i="26"/>
  <c r="G28" i="26"/>
  <c r="F28" i="26"/>
  <c r="D28" i="26"/>
  <c r="C28" i="26"/>
  <c r="G27" i="26"/>
  <c r="F27" i="26"/>
  <c r="E27" i="26"/>
  <c r="D27" i="26"/>
  <c r="C27" i="26"/>
  <c r="G26" i="26"/>
  <c r="F26" i="26"/>
  <c r="E26" i="26" s="1"/>
  <c r="D26" i="26"/>
  <c r="C26" i="26"/>
  <c r="G25" i="26"/>
  <c r="F25" i="26"/>
  <c r="E25" i="26" s="1"/>
  <c r="D25" i="26"/>
  <c r="C25" i="26"/>
  <c r="G24" i="26"/>
  <c r="F24" i="26"/>
  <c r="D24" i="26"/>
  <c r="C24" i="26"/>
  <c r="G23" i="26"/>
  <c r="F23" i="26"/>
  <c r="E23" i="26"/>
  <c r="D23" i="26"/>
  <c r="C23" i="26"/>
  <c r="G22" i="26"/>
  <c r="F22" i="26"/>
  <c r="D22" i="26"/>
  <c r="C22" i="26"/>
  <c r="E101" i="26" l="1"/>
  <c r="E29" i="26"/>
  <c r="D99" i="26"/>
  <c r="E24" i="26"/>
  <c r="E28" i="26"/>
  <c r="E22" i="26"/>
  <c r="D55" i="26"/>
  <c r="D54" i="26" s="1"/>
  <c r="C99" i="26"/>
  <c r="E99" i="26"/>
  <c r="G63" i="18" l="1"/>
  <c r="F63" i="18"/>
  <c r="E63" i="18"/>
  <c r="D63" i="18"/>
  <c r="G60" i="18"/>
  <c r="F60" i="18"/>
  <c r="E60" i="18"/>
  <c r="D60" i="18"/>
  <c r="G51" i="18"/>
  <c r="F51" i="18"/>
  <c r="E51" i="18"/>
  <c r="D51" i="18"/>
  <c r="G47" i="18"/>
  <c r="F47" i="18"/>
  <c r="E47" i="18"/>
  <c r="D47" i="18"/>
  <c r="G43" i="18"/>
  <c r="F43" i="18"/>
  <c r="E43" i="18"/>
  <c r="D43" i="18"/>
  <c r="G27" i="18"/>
  <c r="F27" i="18"/>
  <c r="E27" i="18"/>
  <c r="D27" i="18"/>
  <c r="G22" i="18"/>
  <c r="F22" i="18"/>
  <c r="E22" i="18"/>
  <c r="D22" i="18"/>
  <c r="G21" i="18"/>
  <c r="F21" i="18"/>
  <c r="E21" i="18"/>
  <c r="D21" i="18"/>
  <c r="D100" i="23" l="1"/>
  <c r="C100" i="23"/>
  <c r="E85" i="23"/>
  <c r="D85" i="23"/>
  <c r="C85" i="23"/>
  <c r="E76" i="23"/>
  <c r="D76" i="23"/>
  <c r="C76" i="23"/>
  <c r="E67" i="23"/>
  <c r="D67" i="23"/>
  <c r="C67" i="23"/>
  <c r="E58" i="23"/>
  <c r="E55" i="23" s="1"/>
  <c r="E54" i="23" s="1"/>
  <c r="D58" i="23"/>
  <c r="C58" i="23"/>
  <c r="C55" i="23"/>
  <c r="C54" i="23" s="1"/>
  <c r="E53" i="23"/>
  <c r="E100" i="23" s="1"/>
  <c r="E52" i="23"/>
  <c r="E51" i="23"/>
  <c r="E50" i="23"/>
  <c r="E49" i="23"/>
  <c r="E48" i="23"/>
  <c r="E47" i="23"/>
  <c r="E46" i="23"/>
  <c r="E45" i="23"/>
  <c r="E44" i="23"/>
  <c r="E43" i="23"/>
  <c r="E42" i="23"/>
  <c r="E41" i="23" s="1"/>
  <c r="G41" i="23"/>
  <c r="F41" i="23"/>
  <c r="D41" i="23"/>
  <c r="D101" i="23" s="1"/>
  <c r="C41" i="23"/>
  <c r="C101" i="23" s="1"/>
  <c r="E40" i="23"/>
  <c r="E39" i="23"/>
  <c r="E38" i="23"/>
  <c r="E37" i="23"/>
  <c r="E36" i="23"/>
  <c r="E35" i="23"/>
  <c r="E34" i="23"/>
  <c r="E33" i="23"/>
  <c r="E32" i="23"/>
  <c r="E31" i="23"/>
  <c r="E30" i="23"/>
  <c r="G29" i="23"/>
  <c r="F29" i="23"/>
  <c r="D29" i="23"/>
  <c r="C29" i="23"/>
  <c r="G28" i="23"/>
  <c r="F28" i="23"/>
  <c r="D28" i="23"/>
  <c r="C28" i="23"/>
  <c r="G27" i="23"/>
  <c r="F27" i="23"/>
  <c r="E27" i="23"/>
  <c r="D27" i="23"/>
  <c r="C27" i="23"/>
  <c r="G26" i="23"/>
  <c r="F26" i="23"/>
  <c r="E26" i="23" s="1"/>
  <c r="D26" i="23"/>
  <c r="C26" i="23"/>
  <c r="G25" i="23"/>
  <c r="F25" i="23"/>
  <c r="E25" i="23" s="1"/>
  <c r="D25" i="23"/>
  <c r="C25" i="23"/>
  <c r="G24" i="23"/>
  <c r="F24" i="23"/>
  <c r="D24" i="23"/>
  <c r="C24" i="23"/>
  <c r="G23" i="23"/>
  <c r="F23" i="23"/>
  <c r="E23" i="23"/>
  <c r="D23" i="23"/>
  <c r="C23" i="23"/>
  <c r="G22" i="23"/>
  <c r="F22" i="23"/>
  <c r="D22" i="23"/>
  <c r="C22" i="23"/>
  <c r="E101" i="23" l="1"/>
  <c r="E29" i="23"/>
  <c r="D99" i="23"/>
  <c r="E24" i="23"/>
  <c r="E28" i="23"/>
  <c r="E22" i="23"/>
  <c r="D55" i="23"/>
  <c r="D54" i="23" s="1"/>
  <c r="C99" i="23"/>
  <c r="E99" i="23"/>
  <c r="D100" i="22" l="1"/>
  <c r="C100" i="22"/>
  <c r="E85" i="22"/>
  <c r="D85" i="22"/>
  <c r="C85" i="22"/>
  <c r="E76" i="22"/>
  <c r="D76" i="22"/>
  <c r="C76" i="22"/>
  <c r="E67" i="22"/>
  <c r="D67" i="22"/>
  <c r="C67" i="22"/>
  <c r="E58" i="22"/>
  <c r="E55" i="22" s="1"/>
  <c r="E54" i="22" s="1"/>
  <c r="D58" i="22"/>
  <c r="C58" i="22"/>
  <c r="C55" i="22"/>
  <c r="C54" i="22" s="1"/>
  <c r="E53" i="22"/>
  <c r="E100" i="22" s="1"/>
  <c r="E52" i="22"/>
  <c r="E51" i="22"/>
  <c r="E50" i="22"/>
  <c r="E49" i="22"/>
  <c r="E48" i="22"/>
  <c r="E47" i="22"/>
  <c r="E46" i="22"/>
  <c r="E45" i="22"/>
  <c r="E44" i="22"/>
  <c r="E43" i="22"/>
  <c r="E42" i="22"/>
  <c r="E41" i="22" s="1"/>
  <c r="G41" i="22"/>
  <c r="F41" i="22"/>
  <c r="D41" i="22"/>
  <c r="D101" i="22" s="1"/>
  <c r="C41" i="22"/>
  <c r="C101" i="22" s="1"/>
  <c r="E40" i="22"/>
  <c r="E39" i="22"/>
  <c r="E38" i="22"/>
  <c r="E37" i="22"/>
  <c r="E36" i="22"/>
  <c r="E35" i="22"/>
  <c r="E34" i="22"/>
  <c r="E33" i="22"/>
  <c r="E32" i="22"/>
  <c r="E31" i="22"/>
  <c r="E30" i="22"/>
  <c r="G29" i="22"/>
  <c r="F29" i="22"/>
  <c r="D29" i="22"/>
  <c r="C29" i="22"/>
  <c r="G28" i="22"/>
  <c r="F28" i="22"/>
  <c r="D28" i="22"/>
  <c r="C28" i="22"/>
  <c r="G27" i="22"/>
  <c r="F27" i="22"/>
  <c r="E27" i="22"/>
  <c r="D27" i="22"/>
  <c r="C27" i="22"/>
  <c r="G26" i="22"/>
  <c r="F26" i="22"/>
  <c r="E26" i="22" s="1"/>
  <c r="D26" i="22"/>
  <c r="C26" i="22"/>
  <c r="G25" i="22"/>
  <c r="F25" i="22"/>
  <c r="E25" i="22" s="1"/>
  <c r="D25" i="22"/>
  <c r="C25" i="22"/>
  <c r="G24" i="22"/>
  <c r="F24" i="22"/>
  <c r="D24" i="22"/>
  <c r="C24" i="22"/>
  <c r="G23" i="22"/>
  <c r="F23" i="22"/>
  <c r="E23" i="22"/>
  <c r="D23" i="22"/>
  <c r="C23" i="22"/>
  <c r="G22" i="22"/>
  <c r="F22" i="22"/>
  <c r="D22" i="22"/>
  <c r="C22" i="22"/>
  <c r="E101" i="22" l="1"/>
  <c r="E29" i="22"/>
  <c r="D99" i="22"/>
  <c r="E24" i="22"/>
  <c r="E28" i="22"/>
  <c r="E22" i="22"/>
  <c r="D55" i="22"/>
  <c r="D54" i="22" s="1"/>
  <c r="C99" i="22"/>
  <c r="E99" i="22"/>
  <c r="K66" i="4" l="1"/>
  <c r="J66" i="4"/>
  <c r="I66" i="4"/>
  <c r="H66" i="4"/>
  <c r="G66" i="4"/>
  <c r="F66" i="4"/>
  <c r="E66" i="4"/>
  <c r="D66" i="4"/>
  <c r="K63" i="4"/>
  <c r="J63" i="4"/>
  <c r="I63" i="4"/>
  <c r="H63" i="4"/>
  <c r="G63" i="4"/>
  <c r="F63" i="4"/>
  <c r="E63" i="4"/>
  <c r="D63" i="4"/>
  <c r="K60" i="4"/>
  <c r="J60" i="4"/>
  <c r="I60" i="4"/>
  <c r="H60" i="4"/>
  <c r="G60" i="4"/>
  <c r="F60" i="4"/>
  <c r="E60" i="4"/>
  <c r="D60" i="4"/>
  <c r="K51" i="4"/>
  <c r="J51" i="4"/>
  <c r="I51" i="4"/>
  <c r="H51" i="4"/>
  <c r="G51" i="4"/>
  <c r="F51" i="4"/>
  <c r="E51" i="4"/>
  <c r="D51" i="4"/>
  <c r="K47" i="4"/>
  <c r="J47" i="4"/>
  <c r="I47" i="4"/>
  <c r="H47" i="4"/>
  <c r="G47" i="4"/>
  <c r="F47" i="4"/>
  <c r="E47" i="4"/>
  <c r="D47" i="4"/>
  <c r="K43" i="4"/>
  <c r="J43" i="4"/>
  <c r="I43" i="4"/>
  <c r="H43" i="4"/>
  <c r="G43" i="4"/>
  <c r="F43" i="4"/>
  <c r="E43" i="4"/>
  <c r="D43" i="4"/>
  <c r="K27" i="4"/>
  <c r="J27" i="4"/>
  <c r="I27" i="4"/>
  <c r="H27" i="4"/>
  <c r="G27" i="4"/>
  <c r="F27" i="4"/>
  <c r="E27" i="4"/>
  <c r="D27" i="4"/>
  <c r="K22" i="4"/>
  <c r="J22" i="4"/>
  <c r="I22" i="4"/>
  <c r="H22" i="4"/>
  <c r="G22" i="4"/>
  <c r="F22" i="4"/>
  <c r="E22" i="4"/>
  <c r="D22" i="4"/>
  <c r="K21" i="4"/>
  <c r="K73" i="4" s="1"/>
  <c r="J21" i="4"/>
  <c r="J73" i="4" s="1"/>
  <c r="I21" i="4"/>
  <c r="I73" i="4" s="1"/>
  <c r="H21" i="4"/>
  <c r="H73" i="4" s="1"/>
  <c r="G21" i="4"/>
  <c r="G73" i="4" s="1"/>
  <c r="F21" i="4"/>
  <c r="F73" i="4" s="1"/>
  <c r="E21" i="4"/>
  <c r="E73" i="4" s="1"/>
  <c r="D21" i="4"/>
  <c r="F68" i="3" l="1"/>
  <c r="E68" i="3"/>
  <c r="D68" i="3"/>
  <c r="F65" i="3"/>
  <c r="E65" i="3"/>
  <c r="D65" i="3"/>
  <c r="D58" i="3" s="1"/>
  <c r="F59" i="3"/>
  <c r="E59" i="3"/>
  <c r="E58" i="3" s="1"/>
  <c r="D59" i="3"/>
  <c r="F58" i="3"/>
  <c r="F55" i="3"/>
  <c r="E55" i="3"/>
  <c r="D55" i="3"/>
  <c r="F53" i="3"/>
  <c r="E53" i="3"/>
  <c r="D53" i="3"/>
  <c r="F45" i="3"/>
  <c r="F42" i="3" s="1"/>
  <c r="E45" i="3"/>
  <c r="D45" i="3"/>
  <c r="E42" i="3"/>
  <c r="F35" i="3"/>
  <c r="E35" i="3"/>
  <c r="D35" i="3"/>
  <c r="F30" i="3"/>
  <c r="E30" i="3"/>
  <c r="D30" i="3"/>
  <c r="F24" i="3"/>
  <c r="F21" i="3" s="1"/>
  <c r="F20" i="3" s="1"/>
  <c r="E24" i="3"/>
  <c r="D24" i="3"/>
  <c r="D21" i="3" s="1"/>
  <c r="D20" i="3" s="1"/>
  <c r="E21" i="3"/>
  <c r="E51" i="3" l="1"/>
  <c r="E20" i="3"/>
  <c r="D51" i="3"/>
  <c r="F51" i="3"/>
  <c r="D195" i="20"/>
  <c r="C195" i="20"/>
  <c r="D194" i="20"/>
  <c r="D193" i="20"/>
  <c r="F192" i="20"/>
  <c r="D192" i="20"/>
  <c r="D191" i="20"/>
  <c r="D190" i="20"/>
  <c r="F189" i="20"/>
  <c r="D189" i="20"/>
  <c r="C189" i="20"/>
  <c r="D188" i="20"/>
  <c r="D186" i="20" s="1"/>
  <c r="D187" i="20"/>
  <c r="F186" i="20"/>
  <c r="D185" i="20"/>
  <c r="D184" i="20"/>
  <c r="F183" i="20"/>
  <c r="D182" i="20"/>
  <c r="D180" i="20" s="1"/>
  <c r="D181" i="20"/>
  <c r="F180" i="20"/>
  <c r="C180" i="20"/>
  <c r="F179" i="20"/>
  <c r="C179" i="20"/>
  <c r="F178" i="20"/>
  <c r="C178" i="20"/>
  <c r="E177" i="20"/>
  <c r="C177" i="20"/>
  <c r="D175" i="20"/>
  <c r="D174" i="20"/>
  <c r="D173" i="20"/>
  <c r="D172" i="20"/>
  <c r="D171" i="20" s="1"/>
  <c r="F171" i="20"/>
  <c r="E171" i="20"/>
  <c r="C171" i="20"/>
  <c r="D170" i="20"/>
  <c r="D169" i="20"/>
  <c r="D168" i="20"/>
  <c r="D166" i="20" s="1"/>
  <c r="D167" i="20"/>
  <c r="F166" i="20"/>
  <c r="D165" i="20"/>
  <c r="D164" i="20"/>
  <c r="D163" i="20"/>
  <c r="D161" i="20" s="1"/>
  <c r="D162" i="20"/>
  <c r="F161" i="20"/>
  <c r="C161" i="20"/>
  <c r="D160" i="20"/>
  <c r="D159" i="20"/>
  <c r="D158" i="20"/>
  <c r="D157" i="20"/>
  <c r="F156" i="20"/>
  <c r="D155" i="20"/>
  <c r="D154" i="20"/>
  <c r="D153" i="20"/>
  <c r="D151" i="20" s="1"/>
  <c r="D152" i="20"/>
  <c r="F151" i="20"/>
  <c r="D150" i="20"/>
  <c r="D149" i="20"/>
  <c r="D148" i="20"/>
  <c r="D147" i="20"/>
  <c r="F146" i="20"/>
  <c r="C146" i="20"/>
  <c r="F145" i="20"/>
  <c r="D145" i="20"/>
  <c r="C145" i="20"/>
  <c r="F144" i="20"/>
  <c r="C144" i="20"/>
  <c r="F143" i="20"/>
  <c r="C143" i="20"/>
  <c r="F142" i="20"/>
  <c r="C142" i="20"/>
  <c r="E141" i="20"/>
  <c r="C141" i="20"/>
  <c r="D140" i="20"/>
  <c r="D139" i="20"/>
  <c r="D138" i="20"/>
  <c r="D137" i="20"/>
  <c r="D136" i="20"/>
  <c r="F135" i="20"/>
  <c r="E135" i="20"/>
  <c r="D135" i="20"/>
  <c r="C135" i="20"/>
  <c r="D134" i="20"/>
  <c r="D133" i="20"/>
  <c r="D132" i="20"/>
  <c r="D131" i="20" s="1"/>
  <c r="F131" i="20"/>
  <c r="E131" i="20"/>
  <c r="C131" i="20"/>
  <c r="D130" i="20"/>
  <c r="D129" i="20"/>
  <c r="D128" i="20"/>
  <c r="D127" i="20"/>
  <c r="F126" i="20"/>
  <c r="E126" i="20"/>
  <c r="C126" i="20"/>
  <c r="C117" i="20" s="1"/>
  <c r="D125" i="20"/>
  <c r="D124" i="20"/>
  <c r="D123" i="20"/>
  <c r="D122" i="20"/>
  <c r="D121" i="20"/>
  <c r="D120" i="20"/>
  <c r="D119" i="20"/>
  <c r="F118" i="20"/>
  <c r="E118" i="20"/>
  <c r="D118" i="20"/>
  <c r="C118" i="20"/>
  <c r="F117" i="20"/>
  <c r="D116" i="20"/>
  <c r="D115" i="20"/>
  <c r="F114" i="20"/>
  <c r="D113" i="20"/>
  <c r="D111" i="20" s="1"/>
  <c r="D112" i="20"/>
  <c r="F111" i="20"/>
  <c r="D110" i="20"/>
  <c r="D109" i="20"/>
  <c r="F108" i="20"/>
  <c r="D107" i="20"/>
  <c r="D106" i="20"/>
  <c r="D105" i="20"/>
  <c r="D104" i="20"/>
  <c r="D103" i="20"/>
  <c r="D101" i="20"/>
  <c r="D100" i="20"/>
  <c r="F99" i="20"/>
  <c r="D99" i="20"/>
  <c r="C99" i="20"/>
  <c r="D98" i="20"/>
  <c r="D96" i="20" s="1"/>
  <c r="D97" i="20"/>
  <c r="F96" i="20"/>
  <c r="C96" i="20"/>
  <c r="D95" i="20"/>
  <c r="D93" i="20" s="1"/>
  <c r="D94" i="20"/>
  <c r="F93" i="20"/>
  <c r="C93" i="20"/>
  <c r="D92" i="20"/>
  <c r="D91" i="20"/>
  <c r="D90" i="20"/>
  <c r="D89" i="20"/>
  <c r="D88" i="20"/>
  <c r="D86" i="20"/>
  <c r="D84" i="20" s="1"/>
  <c r="D85" i="20"/>
  <c r="F84" i="20"/>
  <c r="D83" i="20"/>
  <c r="D82" i="20"/>
  <c r="F81" i="20"/>
  <c r="D80" i="20"/>
  <c r="D79" i="20"/>
  <c r="D78" i="20"/>
  <c r="D77" i="20"/>
  <c r="D76" i="20"/>
  <c r="D74" i="20"/>
  <c r="D73" i="20"/>
  <c r="F72" i="20"/>
  <c r="D72" i="20"/>
  <c r="D71" i="20"/>
  <c r="D70" i="20"/>
  <c r="F69" i="20"/>
  <c r="D69" i="20"/>
  <c r="D68" i="20"/>
  <c r="D67" i="20"/>
  <c r="D66" i="20"/>
  <c r="D65" i="20"/>
  <c r="D63" i="20" s="1"/>
  <c r="D64" i="20"/>
  <c r="F63" i="20"/>
  <c r="D62" i="20"/>
  <c r="D61" i="20"/>
  <c r="F60" i="20"/>
  <c r="C60" i="20"/>
  <c r="D59" i="20"/>
  <c r="D58" i="20"/>
  <c r="F57" i="20"/>
  <c r="D57" i="20"/>
  <c r="C57" i="20"/>
  <c r="D56" i="20"/>
  <c r="D54" i="20" s="1"/>
  <c r="D55" i="20"/>
  <c r="F54" i="20"/>
  <c r="F48" i="20" s="1"/>
  <c r="C54" i="20"/>
  <c r="D53" i="20"/>
  <c r="D52" i="20"/>
  <c r="D51" i="20"/>
  <c r="D50" i="20"/>
  <c r="D49" i="20"/>
  <c r="C48" i="20"/>
  <c r="F47" i="20"/>
  <c r="D47" i="20"/>
  <c r="C47" i="20"/>
  <c r="F46" i="20"/>
  <c r="D46" i="20" s="1"/>
  <c r="D45" i="20" s="1"/>
  <c r="C46" i="20"/>
  <c r="E45" i="20"/>
  <c r="C45" i="20"/>
  <c r="F44" i="20"/>
  <c r="D44" i="20" s="1"/>
  <c r="C44" i="20"/>
  <c r="F43" i="20"/>
  <c r="D43" i="20" s="1"/>
  <c r="C43" i="20"/>
  <c r="E42" i="20"/>
  <c r="C42" i="20"/>
  <c r="F41" i="20"/>
  <c r="D41" i="20"/>
  <c r="C41" i="20"/>
  <c r="D40" i="20"/>
  <c r="D39" i="20" s="1"/>
  <c r="C40" i="20"/>
  <c r="E39" i="20"/>
  <c r="E33" i="20" s="1"/>
  <c r="C39" i="20"/>
  <c r="F38" i="20"/>
  <c r="D38" i="20" s="1"/>
  <c r="C38" i="20"/>
  <c r="F37" i="20"/>
  <c r="D37" i="20" s="1"/>
  <c r="C37" i="20"/>
  <c r="F36" i="20"/>
  <c r="D36" i="20"/>
  <c r="C36" i="20"/>
  <c r="F35" i="20"/>
  <c r="D35" i="20" s="1"/>
  <c r="C35" i="20"/>
  <c r="F34" i="20"/>
  <c r="D34" i="20" s="1"/>
  <c r="C34" i="20"/>
  <c r="D30" i="20"/>
  <c r="C30" i="20"/>
  <c r="D29" i="20"/>
  <c r="C29" i="20"/>
  <c r="F28" i="20"/>
  <c r="E28" i="20"/>
  <c r="D28" i="20"/>
  <c r="C28" i="20"/>
  <c r="D27" i="20"/>
  <c r="D26" i="20"/>
  <c r="D25" i="20" s="1"/>
  <c r="F25" i="20"/>
  <c r="F19" i="20" s="1"/>
  <c r="E25" i="20"/>
  <c r="C25" i="20"/>
  <c r="C19" i="20" s="1"/>
  <c r="D24" i="20"/>
  <c r="D23" i="20"/>
  <c r="D22" i="20"/>
  <c r="D21" i="20"/>
  <c r="D20" i="20"/>
  <c r="E19" i="20"/>
  <c r="D195" i="19"/>
  <c r="C195" i="19"/>
  <c r="D194" i="19"/>
  <c r="D192" i="19" s="1"/>
  <c r="D193" i="19"/>
  <c r="F192" i="19"/>
  <c r="D191" i="19"/>
  <c r="D189" i="19" s="1"/>
  <c r="D190" i="19"/>
  <c r="F189" i="19"/>
  <c r="C189" i="19"/>
  <c r="D188" i="19"/>
  <c r="D187" i="19"/>
  <c r="F186" i="19"/>
  <c r="D185" i="19"/>
  <c r="D183" i="19" s="1"/>
  <c r="D184" i="19"/>
  <c r="F183" i="19"/>
  <c r="D182" i="19"/>
  <c r="D181" i="19"/>
  <c r="F180" i="19"/>
  <c r="C180" i="19"/>
  <c r="F179" i="19"/>
  <c r="D179" i="19"/>
  <c r="C179" i="19"/>
  <c r="F178" i="19"/>
  <c r="F177" i="19" s="1"/>
  <c r="C178" i="19"/>
  <c r="E177" i="19"/>
  <c r="C177" i="19"/>
  <c r="D175" i="19"/>
  <c r="D174" i="19"/>
  <c r="D173" i="19"/>
  <c r="D172" i="19"/>
  <c r="F171" i="19"/>
  <c r="E171" i="19"/>
  <c r="C171" i="19"/>
  <c r="D170" i="19"/>
  <c r="D169" i="19"/>
  <c r="D168" i="19"/>
  <c r="D167" i="19"/>
  <c r="F166" i="19"/>
  <c r="D166" i="19"/>
  <c r="D165" i="19"/>
  <c r="D164" i="19"/>
  <c r="D163" i="19"/>
  <c r="D162" i="19"/>
  <c r="F161" i="19"/>
  <c r="D161" i="19"/>
  <c r="C161" i="19"/>
  <c r="D160" i="19"/>
  <c r="D159" i="19"/>
  <c r="D158" i="19"/>
  <c r="D156" i="19" s="1"/>
  <c r="D157" i="19"/>
  <c r="F156" i="19"/>
  <c r="D155" i="19"/>
  <c r="D154" i="19"/>
  <c r="D153" i="19"/>
  <c r="D152" i="19"/>
  <c r="F151" i="19"/>
  <c r="D150" i="19"/>
  <c r="D145" i="19" s="1"/>
  <c r="D149" i="19"/>
  <c r="D148" i="19"/>
  <c r="D146" i="19" s="1"/>
  <c r="D147" i="19"/>
  <c r="F146" i="19"/>
  <c r="C146" i="19"/>
  <c r="F145" i="19"/>
  <c r="C145" i="19"/>
  <c r="F144" i="19"/>
  <c r="C144" i="19"/>
  <c r="C141" i="19" s="1"/>
  <c r="F143" i="19"/>
  <c r="D143" i="19"/>
  <c r="C143" i="19"/>
  <c r="F142" i="19"/>
  <c r="F141" i="19" s="1"/>
  <c r="C142" i="19"/>
  <c r="E141" i="19"/>
  <c r="D140" i="19"/>
  <c r="D139" i="19"/>
  <c r="D138" i="19"/>
  <c r="D137" i="19"/>
  <c r="D136" i="19"/>
  <c r="D135" i="19" s="1"/>
  <c r="F135" i="19"/>
  <c r="E135" i="19"/>
  <c r="C135" i="19"/>
  <c r="D134" i="19"/>
  <c r="D133" i="19"/>
  <c r="D132" i="19"/>
  <c r="F131" i="19"/>
  <c r="F117" i="19" s="1"/>
  <c r="E131" i="19"/>
  <c r="C131" i="19"/>
  <c r="D130" i="19"/>
  <c r="D129" i="19"/>
  <c r="D128" i="19"/>
  <c r="D127" i="19"/>
  <c r="D126" i="19" s="1"/>
  <c r="F126" i="19"/>
  <c r="E126" i="19"/>
  <c r="C126" i="19"/>
  <c r="D125" i="19"/>
  <c r="D124" i="19"/>
  <c r="D123" i="19"/>
  <c r="D122" i="19"/>
  <c r="D121" i="19"/>
  <c r="D120" i="19"/>
  <c r="D119" i="19"/>
  <c r="D118" i="19" s="1"/>
  <c r="F118" i="19"/>
  <c r="E118" i="19"/>
  <c r="C118" i="19"/>
  <c r="D116" i="19"/>
  <c r="D114" i="19" s="1"/>
  <c r="D115" i="19"/>
  <c r="F114" i="19"/>
  <c r="D113" i="19"/>
  <c r="D112" i="19"/>
  <c r="F111" i="19"/>
  <c r="D110" i="19"/>
  <c r="D108" i="19" s="1"/>
  <c r="D109" i="19"/>
  <c r="F108" i="19"/>
  <c r="F102" i="19" s="1"/>
  <c r="D107" i="19"/>
  <c r="D106" i="19"/>
  <c r="D105" i="19"/>
  <c r="D104" i="19"/>
  <c r="D103" i="19"/>
  <c r="D101" i="19"/>
  <c r="D99" i="19" s="1"/>
  <c r="D100" i="19"/>
  <c r="F99" i="19"/>
  <c r="C99" i="19"/>
  <c r="D98" i="19"/>
  <c r="D97" i="19"/>
  <c r="F96" i="19"/>
  <c r="C96" i="19"/>
  <c r="C87" i="19" s="1"/>
  <c r="D95" i="19"/>
  <c r="D94" i="19"/>
  <c r="F93" i="19"/>
  <c r="D93" i="19"/>
  <c r="C93" i="19"/>
  <c r="D92" i="19"/>
  <c r="D91" i="19"/>
  <c r="D90" i="19"/>
  <c r="D89" i="19"/>
  <c r="D88" i="19"/>
  <c r="D86" i="19"/>
  <c r="D85" i="19"/>
  <c r="F84" i="19"/>
  <c r="D83" i="19"/>
  <c r="D81" i="19" s="1"/>
  <c r="D82" i="19"/>
  <c r="F81" i="19"/>
  <c r="F75" i="19" s="1"/>
  <c r="D80" i="19"/>
  <c r="D79" i="19"/>
  <c r="D78" i="19"/>
  <c r="D77" i="19"/>
  <c r="D76" i="19"/>
  <c r="D74" i="19"/>
  <c r="D72" i="19" s="1"/>
  <c r="D73" i="19"/>
  <c r="F72" i="19"/>
  <c r="D71" i="19"/>
  <c r="D69" i="19" s="1"/>
  <c r="D70" i="19"/>
  <c r="F69" i="19"/>
  <c r="F63" i="19" s="1"/>
  <c r="D68" i="19"/>
  <c r="D67" i="19"/>
  <c r="D66" i="19"/>
  <c r="D65" i="19"/>
  <c r="D64" i="19"/>
  <c r="D62" i="19"/>
  <c r="D60" i="19" s="1"/>
  <c r="D61" i="19"/>
  <c r="F60" i="19"/>
  <c r="C60" i="19"/>
  <c r="D59" i="19"/>
  <c r="D57" i="19" s="1"/>
  <c r="D58" i="19"/>
  <c r="F57" i="19"/>
  <c r="C57" i="19"/>
  <c r="D56" i="19"/>
  <c r="D55" i="19"/>
  <c r="F54" i="19"/>
  <c r="C54" i="19"/>
  <c r="C48" i="19" s="1"/>
  <c r="D53" i="19"/>
  <c r="D52" i="19"/>
  <c r="D51" i="19"/>
  <c r="D50" i="19"/>
  <c r="D49" i="19"/>
  <c r="F48" i="19"/>
  <c r="F47" i="19"/>
  <c r="D47" i="19" s="1"/>
  <c r="C47" i="19"/>
  <c r="F46" i="19"/>
  <c r="D46" i="19" s="1"/>
  <c r="C46" i="19"/>
  <c r="E45" i="19"/>
  <c r="C45" i="19"/>
  <c r="F44" i="19"/>
  <c r="D44" i="19"/>
  <c r="C44" i="19"/>
  <c r="F43" i="19"/>
  <c r="D43" i="19" s="1"/>
  <c r="D42" i="19" s="1"/>
  <c r="C43" i="19"/>
  <c r="E42" i="19"/>
  <c r="C42" i="19"/>
  <c r="F41" i="19"/>
  <c r="D41" i="19" s="1"/>
  <c r="C41" i="19"/>
  <c r="F40" i="19"/>
  <c r="D40" i="19" s="1"/>
  <c r="C40" i="19"/>
  <c r="E39" i="19"/>
  <c r="C39" i="19"/>
  <c r="F38" i="19"/>
  <c r="D38" i="19"/>
  <c r="C38" i="19"/>
  <c r="F37" i="19"/>
  <c r="D37" i="19" s="1"/>
  <c r="C37" i="19"/>
  <c r="F36" i="19"/>
  <c r="D36" i="19" s="1"/>
  <c r="C36" i="19"/>
  <c r="F35" i="19"/>
  <c r="D35" i="19" s="1"/>
  <c r="C35" i="19"/>
  <c r="C33" i="19" s="1"/>
  <c r="F34" i="19"/>
  <c r="D34" i="19"/>
  <c r="C34" i="19"/>
  <c r="D30" i="19"/>
  <c r="C30" i="19"/>
  <c r="D29" i="19"/>
  <c r="C29" i="19"/>
  <c r="F28" i="19"/>
  <c r="E28" i="19"/>
  <c r="D28" i="19"/>
  <c r="C28" i="19"/>
  <c r="D27" i="19"/>
  <c r="D26" i="19"/>
  <c r="F25" i="19"/>
  <c r="F19" i="19" s="1"/>
  <c r="E25" i="19"/>
  <c r="D25" i="19"/>
  <c r="C25" i="19"/>
  <c r="D24" i="19"/>
  <c r="D23" i="19"/>
  <c r="D22" i="19"/>
  <c r="D21" i="19"/>
  <c r="D20" i="19"/>
  <c r="D19" i="19" s="1"/>
  <c r="E19" i="19"/>
  <c r="C19" i="19"/>
  <c r="E117" i="19" l="1"/>
  <c r="D142" i="19"/>
  <c r="D141" i="19" s="1"/>
  <c r="D144" i="19"/>
  <c r="F87" i="20"/>
  <c r="D87" i="20"/>
  <c r="D178" i="20"/>
  <c r="E33" i="19"/>
  <c r="D39" i="19"/>
  <c r="D33" i="19" s="1"/>
  <c r="D45" i="19"/>
  <c r="D54" i="19"/>
  <c r="D63" i="19"/>
  <c r="D84" i="19"/>
  <c r="F87" i="19"/>
  <c r="D96" i="19"/>
  <c r="D87" i="19" s="1"/>
  <c r="D111" i="19"/>
  <c r="C117" i="19"/>
  <c r="D131" i="19"/>
  <c r="D151" i="19"/>
  <c r="D171" i="19"/>
  <c r="D180" i="19"/>
  <c r="D186" i="19"/>
  <c r="D178" i="19"/>
  <c r="D177" i="19" s="1"/>
  <c r="D19" i="20"/>
  <c r="C33" i="20"/>
  <c r="D42" i="20"/>
  <c r="D33" i="20" s="1"/>
  <c r="D60" i="20"/>
  <c r="F75" i="20"/>
  <c r="D81" i="20"/>
  <c r="D75" i="20" s="1"/>
  <c r="C87" i="20"/>
  <c r="F102" i="20"/>
  <c r="D108" i="20"/>
  <c r="D114" i="20"/>
  <c r="E117" i="20"/>
  <c r="D126" i="20"/>
  <c r="D117" i="20" s="1"/>
  <c r="F141" i="20"/>
  <c r="D143" i="20"/>
  <c r="D146" i="20"/>
  <c r="D156" i="20"/>
  <c r="D142" i="20"/>
  <c r="D144" i="20"/>
  <c r="F177" i="20"/>
  <c r="D179" i="20"/>
  <c r="D183" i="20"/>
  <c r="D48" i="20"/>
  <c r="D102" i="20"/>
  <c r="F39" i="20"/>
  <c r="F42" i="20"/>
  <c r="F45" i="20"/>
  <c r="D48" i="19"/>
  <c r="D75" i="19"/>
  <c r="D102" i="19"/>
  <c r="D117" i="19"/>
  <c r="F39" i="19"/>
  <c r="F42" i="19"/>
  <c r="F45" i="19"/>
  <c r="D141" i="20" l="1"/>
  <c r="D177" i="20"/>
  <c r="F33" i="20"/>
  <c r="F33" i="19"/>
  <c r="L50" i="6" l="1"/>
  <c r="M50" i="6"/>
  <c r="N50" i="6"/>
  <c r="O50" i="6"/>
  <c r="L66" i="4"/>
  <c r="M66" i="4"/>
  <c r="N66" i="4"/>
  <c r="O66" i="4"/>
  <c r="D203" i="13" l="1"/>
  <c r="C203" i="13"/>
  <c r="D202" i="13"/>
  <c r="C202" i="13"/>
  <c r="D201" i="13"/>
  <c r="C201" i="13"/>
  <c r="F116" i="13"/>
  <c r="F115" i="13"/>
  <c r="D115" i="13" s="1"/>
  <c r="F125" i="13"/>
  <c r="E125" i="13"/>
  <c r="F124" i="13"/>
  <c r="E124" i="13"/>
  <c r="E118" i="13" s="1"/>
  <c r="C125" i="13"/>
  <c r="C124" i="13"/>
  <c r="F113" i="13"/>
  <c r="F112" i="13"/>
  <c r="D112" i="13" s="1"/>
  <c r="F110" i="13"/>
  <c r="F109" i="13"/>
  <c r="F108" i="13" s="1"/>
  <c r="C101" i="13"/>
  <c r="C100" i="13"/>
  <c r="F101" i="13"/>
  <c r="F100" i="13"/>
  <c r="F99" i="13" s="1"/>
  <c r="F98" i="13"/>
  <c r="F97" i="13"/>
  <c r="D97" i="13" s="1"/>
  <c r="C98" i="13"/>
  <c r="C97" i="13"/>
  <c r="C95" i="13"/>
  <c r="C94" i="13"/>
  <c r="F95" i="13"/>
  <c r="F94" i="13"/>
  <c r="D94" i="13" s="1"/>
  <c r="F86" i="13"/>
  <c r="F85" i="13"/>
  <c r="D85" i="13" s="1"/>
  <c r="F83" i="13"/>
  <c r="F82" i="13"/>
  <c r="F81" i="13" s="1"/>
  <c r="F74" i="13"/>
  <c r="F73" i="13"/>
  <c r="F72" i="13" s="1"/>
  <c r="F71" i="13"/>
  <c r="F70" i="13"/>
  <c r="F69" i="13" s="1"/>
  <c r="F62" i="13"/>
  <c r="F61" i="13"/>
  <c r="F60" i="13" s="1"/>
  <c r="C62" i="13"/>
  <c r="C61" i="13"/>
  <c r="F59" i="13"/>
  <c r="F58" i="13"/>
  <c r="F57" i="13" s="1"/>
  <c r="C59" i="13"/>
  <c r="C58" i="13"/>
  <c r="C57" i="13" s="1"/>
  <c r="F56" i="13"/>
  <c r="F55" i="13"/>
  <c r="D55" i="13" s="1"/>
  <c r="C56" i="13"/>
  <c r="C55" i="13"/>
  <c r="C54" i="13" s="1"/>
  <c r="E47" i="13"/>
  <c r="E46" i="13"/>
  <c r="C46" i="13" s="1"/>
  <c r="E44" i="13"/>
  <c r="E43" i="13"/>
  <c r="F43" i="13" s="1"/>
  <c r="D43" i="13" s="1"/>
  <c r="E41" i="13"/>
  <c r="E40" i="13"/>
  <c r="C40" i="13" s="1"/>
  <c r="F30" i="13"/>
  <c r="E30" i="13"/>
  <c r="D30" i="13" s="1"/>
  <c r="F29" i="13"/>
  <c r="E29" i="13"/>
  <c r="F27" i="13"/>
  <c r="E27" i="13"/>
  <c r="D27" i="13" s="1"/>
  <c r="F26" i="13"/>
  <c r="E26" i="13"/>
  <c r="C27" i="13"/>
  <c r="C26" i="13"/>
  <c r="C25" i="13" s="1"/>
  <c r="D195" i="13"/>
  <c r="C195" i="13"/>
  <c r="D194" i="13"/>
  <c r="D193" i="13"/>
  <c r="F192" i="13"/>
  <c r="D192" i="13"/>
  <c r="D191" i="13"/>
  <c r="D190" i="13"/>
  <c r="F189" i="13"/>
  <c r="D189" i="13"/>
  <c r="C189" i="13"/>
  <c r="D188" i="13"/>
  <c r="D186" i="13" s="1"/>
  <c r="D187" i="13"/>
  <c r="F186" i="13"/>
  <c r="D185" i="13"/>
  <c r="D184" i="13"/>
  <c r="F183" i="13"/>
  <c r="D182" i="13"/>
  <c r="D180" i="13" s="1"/>
  <c r="D181" i="13"/>
  <c r="F180" i="13"/>
  <c r="C180" i="13"/>
  <c r="F179" i="13"/>
  <c r="C179" i="13"/>
  <c r="F178" i="13"/>
  <c r="C178" i="13"/>
  <c r="E177" i="13"/>
  <c r="C177" i="13"/>
  <c r="D175" i="13"/>
  <c r="D174" i="13"/>
  <c r="D173" i="13"/>
  <c r="D172" i="13"/>
  <c r="F171" i="13"/>
  <c r="E171" i="13"/>
  <c r="C171" i="13"/>
  <c r="D170" i="13"/>
  <c r="D169" i="13"/>
  <c r="D168" i="13"/>
  <c r="D167" i="13"/>
  <c r="F166" i="13"/>
  <c r="D165" i="13"/>
  <c r="D164" i="13"/>
  <c r="D163" i="13"/>
  <c r="D161" i="13" s="1"/>
  <c r="D162" i="13"/>
  <c r="F161" i="13"/>
  <c r="C161" i="13"/>
  <c r="D160" i="13"/>
  <c r="D159" i="13"/>
  <c r="D158" i="13"/>
  <c r="D157" i="13"/>
  <c r="F156" i="13"/>
  <c r="D155" i="13"/>
  <c r="D154" i="13"/>
  <c r="D153" i="13"/>
  <c r="D152" i="13"/>
  <c r="F151" i="13"/>
  <c r="D150" i="13"/>
  <c r="D145" i="13" s="1"/>
  <c r="D149" i="13"/>
  <c r="D148" i="13"/>
  <c r="D147" i="13"/>
  <c r="F146" i="13"/>
  <c r="C146" i="13"/>
  <c r="F145" i="13"/>
  <c r="C145" i="13"/>
  <c r="F144" i="13"/>
  <c r="C144" i="13"/>
  <c r="F143" i="13"/>
  <c r="C143" i="13"/>
  <c r="F142" i="13"/>
  <c r="C142" i="13"/>
  <c r="E141" i="13"/>
  <c r="C141" i="13"/>
  <c r="D140" i="13"/>
  <c r="D139" i="13"/>
  <c r="D138" i="13"/>
  <c r="D137" i="13"/>
  <c r="D136" i="13"/>
  <c r="F135" i="13"/>
  <c r="E135" i="13"/>
  <c r="D135" i="13"/>
  <c r="C135" i="13"/>
  <c r="D134" i="13"/>
  <c r="D133" i="13"/>
  <c r="D132" i="13"/>
  <c r="D131" i="13" s="1"/>
  <c r="F131" i="13"/>
  <c r="E131" i="13"/>
  <c r="C131" i="13"/>
  <c r="D130" i="13"/>
  <c r="D129" i="13"/>
  <c r="D128" i="13"/>
  <c r="D127" i="13"/>
  <c r="F126" i="13"/>
  <c r="E126" i="13"/>
  <c r="C126" i="13"/>
  <c r="D123" i="13"/>
  <c r="D122" i="13"/>
  <c r="D121" i="13"/>
  <c r="D120" i="13"/>
  <c r="D119" i="13"/>
  <c r="D116" i="13"/>
  <c r="F114" i="13"/>
  <c r="D113" i="13"/>
  <c r="D110" i="13"/>
  <c r="D109" i="13"/>
  <c r="D107" i="13"/>
  <c r="D106" i="13"/>
  <c r="D105" i="13"/>
  <c r="D104" i="13"/>
  <c r="D103" i="13"/>
  <c r="D101" i="13"/>
  <c r="D100" i="13"/>
  <c r="C99" i="13"/>
  <c r="D98" i="13"/>
  <c r="D95" i="13"/>
  <c r="F93" i="13"/>
  <c r="C93" i="13"/>
  <c r="D92" i="13"/>
  <c r="D91" i="13"/>
  <c r="D90" i="13"/>
  <c r="D89" i="13"/>
  <c r="D88" i="13"/>
  <c r="D86" i="13"/>
  <c r="F84" i="13"/>
  <c r="D83" i="13"/>
  <c r="D82" i="13"/>
  <c r="D80" i="13"/>
  <c r="D79" i="13"/>
  <c r="D78" i="13"/>
  <c r="D77" i="13"/>
  <c r="D76" i="13"/>
  <c r="D74" i="13"/>
  <c r="D73" i="13"/>
  <c r="D72" i="13" s="1"/>
  <c r="D71" i="13"/>
  <c r="D70" i="13"/>
  <c r="D69" i="13" s="1"/>
  <c r="D68" i="13"/>
  <c r="D67" i="13"/>
  <c r="D66" i="13"/>
  <c r="D65" i="13"/>
  <c r="D64" i="13"/>
  <c r="D62" i="13"/>
  <c r="D61" i="13"/>
  <c r="C60" i="13"/>
  <c r="D59" i="13"/>
  <c r="D58" i="13"/>
  <c r="D57" i="13" s="1"/>
  <c r="D56" i="13"/>
  <c r="F54" i="13"/>
  <c r="D53" i="13"/>
  <c r="D52" i="13"/>
  <c r="D51" i="13"/>
  <c r="D50" i="13"/>
  <c r="D49" i="13"/>
  <c r="F47" i="13"/>
  <c r="D47" i="13" s="1"/>
  <c r="C47" i="13"/>
  <c r="F46" i="13"/>
  <c r="D46" i="13" s="1"/>
  <c r="E45" i="13"/>
  <c r="F44" i="13"/>
  <c r="D44" i="13" s="1"/>
  <c r="C44" i="13"/>
  <c r="F41" i="13"/>
  <c r="D41" i="13" s="1"/>
  <c r="C41" i="13"/>
  <c r="E39" i="13"/>
  <c r="F38" i="13"/>
  <c r="D38" i="13" s="1"/>
  <c r="C38" i="13"/>
  <c r="F37" i="13"/>
  <c r="D37" i="13" s="1"/>
  <c r="C37" i="13"/>
  <c r="F36" i="13"/>
  <c r="D36" i="13"/>
  <c r="C36" i="13"/>
  <c r="F35" i="13"/>
  <c r="D35" i="13" s="1"/>
  <c r="C35" i="13"/>
  <c r="F34" i="13"/>
  <c r="D34" i="13" s="1"/>
  <c r="C34" i="13"/>
  <c r="C30" i="13"/>
  <c r="F28" i="13"/>
  <c r="D26" i="13"/>
  <c r="D25" i="13" s="1"/>
  <c r="F25" i="13"/>
  <c r="F19" i="13" s="1"/>
  <c r="E25" i="13"/>
  <c r="D24" i="13"/>
  <c r="D23" i="13"/>
  <c r="D22" i="13"/>
  <c r="D21" i="13"/>
  <c r="D20" i="13"/>
  <c r="D151" i="13" l="1"/>
  <c r="D166" i="13"/>
  <c r="D171" i="13"/>
  <c r="D99" i="13"/>
  <c r="C118" i="13"/>
  <c r="F118" i="13"/>
  <c r="D125" i="13"/>
  <c r="D124" i="13"/>
  <c r="C96" i="13"/>
  <c r="F111" i="13"/>
  <c r="F96" i="13"/>
  <c r="D29" i="13"/>
  <c r="D28" i="13" s="1"/>
  <c r="D19" i="13" s="1"/>
  <c r="E28" i="13"/>
  <c r="E19" i="13" s="1"/>
  <c r="C29" i="13"/>
  <c r="C28" i="13" s="1"/>
  <c r="C19" i="13" s="1"/>
  <c r="D178" i="13"/>
  <c r="D93" i="13"/>
  <c r="D45" i="13"/>
  <c r="F117" i="13"/>
  <c r="D126" i="13"/>
  <c r="F141" i="13"/>
  <c r="D143" i="13"/>
  <c r="D146" i="13"/>
  <c r="D156" i="13"/>
  <c r="D142" i="13"/>
  <c r="D141" i="13" s="1"/>
  <c r="D144" i="13"/>
  <c r="F177" i="13"/>
  <c r="D179" i="13"/>
  <c r="D183" i="13"/>
  <c r="D114" i="13"/>
  <c r="E117" i="13"/>
  <c r="C117" i="13"/>
  <c r="D111" i="13"/>
  <c r="F102" i="13"/>
  <c r="D108" i="13"/>
  <c r="D102" i="13" s="1"/>
  <c r="C45" i="13"/>
  <c r="D96" i="13"/>
  <c r="D87" i="13" s="1"/>
  <c r="C87" i="13"/>
  <c r="F87" i="13"/>
  <c r="D84" i="13"/>
  <c r="F75" i="13"/>
  <c r="D81" i="13"/>
  <c r="D75" i="13" s="1"/>
  <c r="F63" i="13"/>
  <c r="D63" i="13"/>
  <c r="F48" i="13"/>
  <c r="D60" i="13"/>
  <c r="C48" i="13"/>
  <c r="C43" i="13"/>
  <c r="C42" i="13" s="1"/>
  <c r="D54" i="13"/>
  <c r="F40" i="13"/>
  <c r="D40" i="13" s="1"/>
  <c r="D39" i="13" s="1"/>
  <c r="C39" i="13"/>
  <c r="D42" i="13"/>
  <c r="D33" i="13" s="1"/>
  <c r="E42" i="13"/>
  <c r="E33" i="13" s="1"/>
  <c r="D48" i="13"/>
  <c r="F42" i="13"/>
  <c r="F45" i="13"/>
  <c r="C33" i="13" l="1"/>
  <c r="D118" i="13"/>
  <c r="D117" i="13" s="1"/>
  <c r="D177" i="13"/>
  <c r="F39" i="13"/>
  <c r="F33" i="13" s="1"/>
  <c r="E53" i="25" l="1"/>
  <c r="E52" i="25"/>
  <c r="E51" i="25"/>
  <c r="E50" i="25"/>
  <c r="E49" i="25"/>
  <c r="E48" i="25"/>
  <c r="E47" i="25"/>
  <c r="E46" i="25"/>
  <c r="E45" i="25"/>
  <c r="E44" i="25"/>
  <c r="E43" i="25"/>
  <c r="E42" i="25"/>
  <c r="E41" i="25" s="1"/>
  <c r="G41" i="25"/>
  <c r="F41" i="25"/>
  <c r="D41" i="25"/>
  <c r="C41" i="25"/>
  <c r="E40" i="25"/>
  <c r="E39" i="25"/>
  <c r="E38" i="25"/>
  <c r="E37" i="25"/>
  <c r="E36" i="25"/>
  <c r="E35" i="25"/>
  <c r="E34" i="25"/>
  <c r="E33" i="25"/>
  <c r="E32" i="25"/>
  <c r="E31" i="25"/>
  <c r="E30" i="25"/>
  <c r="G29" i="25"/>
  <c r="F29" i="25"/>
  <c r="D29" i="25"/>
  <c r="C29" i="25"/>
  <c r="G28" i="25"/>
  <c r="F28" i="25"/>
  <c r="E28" i="25"/>
  <c r="D28" i="25"/>
  <c r="C28" i="25"/>
  <c r="G27" i="25"/>
  <c r="F27" i="25"/>
  <c r="E27" i="25" s="1"/>
  <c r="D27" i="25"/>
  <c r="C27" i="25"/>
  <c r="G26" i="25"/>
  <c r="F26" i="25"/>
  <c r="E26" i="25" s="1"/>
  <c r="D26" i="25"/>
  <c r="C26" i="25"/>
  <c r="G25" i="25"/>
  <c r="F25" i="25"/>
  <c r="D25" i="25"/>
  <c r="C25" i="25"/>
  <c r="G24" i="25"/>
  <c r="F24" i="25"/>
  <c r="E24" i="25" s="1"/>
  <c r="D24" i="25"/>
  <c r="C24" i="25"/>
  <c r="G23" i="25"/>
  <c r="F23" i="25"/>
  <c r="D23" i="25"/>
  <c r="C23" i="25"/>
  <c r="G22" i="25"/>
  <c r="F22" i="25"/>
  <c r="E22" i="25"/>
  <c r="D22" i="25"/>
  <c r="C22" i="25"/>
  <c r="E53" i="27"/>
  <c r="E52" i="27"/>
  <c r="E51" i="27"/>
  <c r="E50" i="27"/>
  <c r="E49" i="27"/>
  <c r="E48" i="27"/>
  <c r="E47" i="27"/>
  <c r="E46" i="27"/>
  <c r="E45" i="27"/>
  <c r="E44" i="27"/>
  <c r="E43" i="27"/>
  <c r="E42" i="27"/>
  <c r="E41" i="27" s="1"/>
  <c r="G41" i="27"/>
  <c r="F41" i="27"/>
  <c r="D41" i="27"/>
  <c r="C41" i="27"/>
  <c r="E40" i="27"/>
  <c r="E39" i="27"/>
  <c r="E38" i="27"/>
  <c r="E37" i="27"/>
  <c r="E36" i="27"/>
  <c r="E35" i="27"/>
  <c r="E34" i="27"/>
  <c r="E33" i="27"/>
  <c r="E32" i="27"/>
  <c r="E31" i="27"/>
  <c r="E30" i="27"/>
  <c r="G29" i="27"/>
  <c r="F29" i="27"/>
  <c r="D29" i="27"/>
  <c r="C29" i="27"/>
  <c r="G28" i="27"/>
  <c r="F28" i="27"/>
  <c r="E28" i="27"/>
  <c r="D28" i="27"/>
  <c r="C28" i="27"/>
  <c r="G27" i="27"/>
  <c r="F27" i="27"/>
  <c r="E27" i="27" s="1"/>
  <c r="D27" i="27"/>
  <c r="C27" i="27"/>
  <c r="G26" i="27"/>
  <c r="F26" i="27"/>
  <c r="E26" i="27" s="1"/>
  <c r="D26" i="27"/>
  <c r="C26" i="27"/>
  <c r="G25" i="27"/>
  <c r="F25" i="27"/>
  <c r="D25" i="27"/>
  <c r="C25" i="27"/>
  <c r="G24" i="27"/>
  <c r="F24" i="27"/>
  <c r="E24" i="27" s="1"/>
  <c r="D24" i="27"/>
  <c r="C24" i="27"/>
  <c r="G23" i="27"/>
  <c r="F23" i="27"/>
  <c r="D23" i="27"/>
  <c r="C23" i="27"/>
  <c r="G22" i="27"/>
  <c r="F22" i="27"/>
  <c r="E22" i="27"/>
  <c r="D22" i="27"/>
  <c r="C22" i="27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 s="1"/>
  <c r="G41" i="24"/>
  <c r="F41" i="24"/>
  <c r="D41" i="24"/>
  <c r="C41" i="24"/>
  <c r="E40" i="24"/>
  <c r="E39" i="24"/>
  <c r="E38" i="24"/>
  <c r="E37" i="24"/>
  <c r="E36" i="24"/>
  <c r="E35" i="24"/>
  <c r="E34" i="24"/>
  <c r="E33" i="24"/>
  <c r="E32" i="24"/>
  <c r="E31" i="24"/>
  <c r="E30" i="24"/>
  <c r="G29" i="24"/>
  <c r="F29" i="24"/>
  <c r="D29" i="24"/>
  <c r="C29" i="24"/>
  <c r="G28" i="24"/>
  <c r="F28" i="24"/>
  <c r="E28" i="24" s="1"/>
  <c r="D28" i="24"/>
  <c r="C28" i="24"/>
  <c r="G27" i="24"/>
  <c r="F27" i="24"/>
  <c r="D27" i="24"/>
  <c r="C27" i="24"/>
  <c r="G26" i="24"/>
  <c r="F26" i="24"/>
  <c r="E26" i="24" s="1"/>
  <c r="D26" i="24"/>
  <c r="C26" i="24"/>
  <c r="G25" i="24"/>
  <c r="F25" i="24"/>
  <c r="E25" i="24" s="1"/>
  <c r="D25" i="24"/>
  <c r="C25" i="24"/>
  <c r="G24" i="24"/>
  <c r="F24" i="24"/>
  <c r="E24" i="24" s="1"/>
  <c r="D24" i="24"/>
  <c r="C24" i="24"/>
  <c r="G23" i="24"/>
  <c r="F23" i="24"/>
  <c r="D23" i="24"/>
  <c r="C23" i="24"/>
  <c r="G22" i="24"/>
  <c r="F22" i="24"/>
  <c r="E22" i="24"/>
  <c r="D22" i="24"/>
  <c r="C22" i="24"/>
  <c r="E83" i="10"/>
  <c r="D83" i="10"/>
  <c r="C83" i="10"/>
  <c r="E23" i="27" l="1"/>
  <c r="E23" i="25"/>
  <c r="E23" i="24"/>
  <c r="E27" i="24"/>
  <c r="E29" i="24"/>
  <c r="E29" i="27"/>
  <c r="E25" i="25"/>
  <c r="E25" i="27"/>
  <c r="E29" i="25"/>
  <c r="H22" i="28" l="1"/>
  <c r="F27" i="28"/>
  <c r="N29" i="28"/>
  <c r="L25" i="28"/>
  <c r="J22" i="28"/>
  <c r="N70" i="29"/>
  <c r="O68" i="29"/>
  <c r="N68" i="29"/>
  <c r="M68" i="29"/>
  <c r="L68" i="29"/>
  <c r="O67" i="29"/>
  <c r="O66" i="29"/>
  <c r="N66" i="29"/>
  <c r="M66" i="29"/>
  <c r="L66" i="29"/>
  <c r="O65" i="29"/>
  <c r="N65" i="29"/>
  <c r="N64" i="29" s="1"/>
  <c r="M65" i="29"/>
  <c r="M64" i="29" s="1"/>
  <c r="L65" i="29"/>
  <c r="O64" i="29"/>
  <c r="L64" i="29"/>
  <c r="G64" i="29"/>
  <c r="F64" i="29"/>
  <c r="E64" i="29"/>
  <c r="D64" i="29"/>
  <c r="O63" i="29"/>
  <c r="N63" i="29"/>
  <c r="M63" i="29"/>
  <c r="L63" i="29"/>
  <c r="O62" i="29"/>
  <c r="N62" i="29"/>
  <c r="M62" i="29"/>
  <c r="L62" i="29"/>
  <c r="O61" i="29"/>
  <c r="N61" i="29"/>
  <c r="M61" i="29"/>
  <c r="L61" i="29"/>
  <c r="G61" i="29"/>
  <c r="F61" i="29"/>
  <c r="E61" i="29"/>
  <c r="D61" i="29"/>
  <c r="O60" i="29"/>
  <c r="N60" i="29"/>
  <c r="M60" i="29"/>
  <c r="L60" i="29"/>
  <c r="O59" i="29"/>
  <c r="N59" i="29"/>
  <c r="M59" i="29"/>
  <c r="L59" i="29"/>
  <c r="O58" i="29"/>
  <c r="N58" i="29"/>
  <c r="M58" i="29"/>
  <c r="L58" i="29"/>
  <c r="O57" i="29"/>
  <c r="N57" i="29"/>
  <c r="M57" i="29"/>
  <c r="L57" i="29"/>
  <c r="O56" i="29"/>
  <c r="N56" i="29"/>
  <c r="M56" i="29"/>
  <c r="L56" i="29"/>
  <c r="O55" i="29"/>
  <c r="N55" i="29"/>
  <c r="M55" i="29"/>
  <c r="L55" i="29"/>
  <c r="O54" i="29"/>
  <c r="N54" i="29"/>
  <c r="M54" i="29"/>
  <c r="L54" i="29"/>
  <c r="O53" i="29"/>
  <c r="N53" i="29"/>
  <c r="M53" i="29"/>
  <c r="L53" i="29"/>
  <c r="M52" i="29"/>
  <c r="G52" i="29"/>
  <c r="F52" i="29"/>
  <c r="E52" i="29"/>
  <c r="D52" i="29"/>
  <c r="O51" i="29"/>
  <c r="N51" i="29"/>
  <c r="M51" i="29"/>
  <c r="L51" i="29"/>
  <c r="O50" i="29"/>
  <c r="N50" i="29"/>
  <c r="M50" i="29"/>
  <c r="L50" i="29"/>
  <c r="O49" i="29"/>
  <c r="N49" i="29"/>
  <c r="M49" i="29"/>
  <c r="L49" i="29"/>
  <c r="O48" i="29"/>
  <c r="N48" i="29"/>
  <c r="M48" i="29"/>
  <c r="L48" i="29"/>
  <c r="G48" i="29"/>
  <c r="F48" i="29"/>
  <c r="E48" i="29"/>
  <c r="D48" i="29"/>
  <c r="O47" i="29"/>
  <c r="N47" i="29"/>
  <c r="M47" i="29"/>
  <c r="L47" i="29"/>
  <c r="O46" i="29"/>
  <c r="N46" i="29"/>
  <c r="M46" i="29"/>
  <c r="L46" i="29"/>
  <c r="O45" i="29"/>
  <c r="N45" i="29"/>
  <c r="M45" i="29"/>
  <c r="L45" i="29"/>
  <c r="O44" i="29"/>
  <c r="N44" i="29"/>
  <c r="M44" i="29"/>
  <c r="L44" i="29"/>
  <c r="G44" i="29"/>
  <c r="F44" i="29"/>
  <c r="E44" i="29"/>
  <c r="D44" i="29"/>
  <c r="O43" i="29"/>
  <c r="N43" i="29"/>
  <c r="M43" i="29"/>
  <c r="L43" i="29"/>
  <c r="O42" i="29"/>
  <c r="N42" i="29"/>
  <c r="M42" i="29"/>
  <c r="L42" i="29"/>
  <c r="O41" i="29"/>
  <c r="N41" i="29"/>
  <c r="M41" i="29"/>
  <c r="L41" i="29"/>
  <c r="O40" i="29"/>
  <c r="N40" i="29"/>
  <c r="M40" i="29"/>
  <c r="L40" i="29"/>
  <c r="O39" i="29"/>
  <c r="N39" i="29"/>
  <c r="M39" i="29"/>
  <c r="L39" i="29"/>
  <c r="O38" i="29"/>
  <c r="N38" i="29"/>
  <c r="M38" i="29"/>
  <c r="L38" i="29"/>
  <c r="O37" i="29"/>
  <c r="N37" i="29"/>
  <c r="M37" i="29"/>
  <c r="L37" i="29"/>
  <c r="O36" i="29"/>
  <c r="N36" i="29"/>
  <c r="M36" i="29"/>
  <c r="L36" i="29"/>
  <c r="O35" i="29"/>
  <c r="N35" i="29"/>
  <c r="M35" i="29"/>
  <c r="L35" i="29"/>
  <c r="O34" i="29"/>
  <c r="N34" i="29"/>
  <c r="M34" i="29"/>
  <c r="L34" i="29"/>
  <c r="O33" i="29"/>
  <c r="N33" i="29"/>
  <c r="M33" i="29"/>
  <c r="L33" i="29"/>
  <c r="O32" i="29"/>
  <c r="N32" i="29"/>
  <c r="M32" i="29"/>
  <c r="L32" i="29"/>
  <c r="O31" i="29"/>
  <c r="N31" i="29"/>
  <c r="M31" i="29"/>
  <c r="L31" i="29"/>
  <c r="O30" i="29"/>
  <c r="N30" i="29"/>
  <c r="M30" i="29"/>
  <c r="L30" i="29"/>
  <c r="O29" i="29"/>
  <c r="N29" i="29"/>
  <c r="M29" i="29"/>
  <c r="L29" i="29"/>
  <c r="O28" i="29"/>
  <c r="L28" i="29"/>
  <c r="G28" i="29"/>
  <c r="F28" i="29"/>
  <c r="E28" i="29"/>
  <c r="D28" i="29"/>
  <c r="O27" i="29"/>
  <c r="N27" i="29"/>
  <c r="M27" i="29"/>
  <c r="L27" i="29"/>
  <c r="O26" i="29"/>
  <c r="N26" i="29"/>
  <c r="M26" i="29"/>
  <c r="L26" i="29"/>
  <c r="O25" i="29"/>
  <c r="N25" i="29"/>
  <c r="N23" i="29" s="1"/>
  <c r="M25" i="29"/>
  <c r="M23" i="29" s="1"/>
  <c r="L25" i="29"/>
  <c r="L23" i="29" s="1"/>
  <c r="G23" i="29"/>
  <c r="G22" i="29" s="1"/>
  <c r="G69" i="29" s="1"/>
  <c r="F23" i="29"/>
  <c r="F22" i="29" s="1"/>
  <c r="F69" i="29" s="1"/>
  <c r="E23" i="29"/>
  <c r="E22" i="29" s="1"/>
  <c r="E69" i="29" s="1"/>
  <c r="D23" i="29"/>
  <c r="D22" i="29"/>
  <c r="D69" i="29" s="1"/>
  <c r="N69" i="28"/>
  <c r="O67" i="28"/>
  <c r="N67" i="28"/>
  <c r="M67" i="28"/>
  <c r="L67" i="28"/>
  <c r="O66" i="28"/>
  <c r="O65" i="28"/>
  <c r="N65" i="28"/>
  <c r="M65" i="28"/>
  <c r="L65" i="28"/>
  <c r="O64" i="28"/>
  <c r="N64" i="28"/>
  <c r="M64" i="28"/>
  <c r="L64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O62" i="28"/>
  <c r="N62" i="28"/>
  <c r="M62" i="28"/>
  <c r="L62" i="28"/>
  <c r="O61" i="28"/>
  <c r="N61" i="28"/>
  <c r="M61" i="28"/>
  <c r="L61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O59" i="28"/>
  <c r="N59" i="28"/>
  <c r="M59" i="28"/>
  <c r="L59" i="28"/>
  <c r="O58" i="28"/>
  <c r="N58" i="28"/>
  <c r="M58" i="28"/>
  <c r="L58" i="28"/>
  <c r="O57" i="28"/>
  <c r="N57" i="28"/>
  <c r="M57" i="28"/>
  <c r="L57" i="28"/>
  <c r="O56" i="28"/>
  <c r="N56" i="28"/>
  <c r="M56" i="28"/>
  <c r="L56" i="28"/>
  <c r="O55" i="28"/>
  <c r="N55" i="28"/>
  <c r="M55" i="28"/>
  <c r="L55" i="28"/>
  <c r="O54" i="28"/>
  <c r="N54" i="28"/>
  <c r="M54" i="28"/>
  <c r="L54" i="28"/>
  <c r="O53" i="28"/>
  <c r="N53" i="28"/>
  <c r="M53" i="28"/>
  <c r="L53" i="28"/>
  <c r="O52" i="28"/>
  <c r="N52" i="28"/>
  <c r="M52" i="28"/>
  <c r="L52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O50" i="28"/>
  <c r="N50" i="28"/>
  <c r="M50" i="28"/>
  <c r="L50" i="28"/>
  <c r="O49" i="28"/>
  <c r="N49" i="28"/>
  <c r="M49" i="28"/>
  <c r="L49" i="28"/>
  <c r="O48" i="28"/>
  <c r="N48" i="28"/>
  <c r="M48" i="28"/>
  <c r="L48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O46" i="28"/>
  <c r="N46" i="28"/>
  <c r="M46" i="28"/>
  <c r="L46" i="28"/>
  <c r="O45" i="28"/>
  <c r="N45" i="28"/>
  <c r="M45" i="28"/>
  <c r="L45" i="28"/>
  <c r="O44" i="28"/>
  <c r="N44" i="28"/>
  <c r="M44" i="28"/>
  <c r="L44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O42" i="28"/>
  <c r="N42" i="28"/>
  <c r="M42" i="28"/>
  <c r="L42" i="28"/>
  <c r="O41" i="28"/>
  <c r="N41" i="28"/>
  <c r="M41" i="28"/>
  <c r="L41" i="28"/>
  <c r="O40" i="28"/>
  <c r="N40" i="28"/>
  <c r="M40" i="28"/>
  <c r="L40" i="28"/>
  <c r="O39" i="28"/>
  <c r="N39" i="28"/>
  <c r="M39" i="28"/>
  <c r="L39" i="28"/>
  <c r="O38" i="28"/>
  <c r="N38" i="28"/>
  <c r="M38" i="28"/>
  <c r="L38" i="28"/>
  <c r="O37" i="28"/>
  <c r="N37" i="28"/>
  <c r="M37" i="28"/>
  <c r="L37" i="28"/>
  <c r="O36" i="28"/>
  <c r="N36" i="28"/>
  <c r="M36" i="28"/>
  <c r="L36" i="28"/>
  <c r="O35" i="28"/>
  <c r="N35" i="28"/>
  <c r="M35" i="28"/>
  <c r="L35" i="28"/>
  <c r="O34" i="28"/>
  <c r="N34" i="28"/>
  <c r="M34" i="28"/>
  <c r="L34" i="28"/>
  <c r="O33" i="28"/>
  <c r="N33" i="28"/>
  <c r="M33" i="28"/>
  <c r="L33" i="28"/>
  <c r="O32" i="28"/>
  <c r="N32" i="28"/>
  <c r="M32" i="28"/>
  <c r="L32" i="28"/>
  <c r="O31" i="28"/>
  <c r="N31" i="28"/>
  <c r="M31" i="28"/>
  <c r="L31" i="28"/>
  <c r="O30" i="28"/>
  <c r="N30" i="28"/>
  <c r="M30" i="28"/>
  <c r="L30" i="28"/>
  <c r="O29" i="28"/>
  <c r="M29" i="28"/>
  <c r="L29" i="28"/>
  <c r="O28" i="28"/>
  <c r="N28" i="28"/>
  <c r="M28" i="28"/>
  <c r="L28" i="28"/>
  <c r="L27" i="28" s="1"/>
  <c r="M27" i="28"/>
  <c r="K27" i="28"/>
  <c r="J27" i="28"/>
  <c r="I27" i="28"/>
  <c r="H27" i="28"/>
  <c r="H21" i="28" s="1"/>
  <c r="H68" i="28" s="1"/>
  <c r="G27" i="28"/>
  <c r="E27" i="28"/>
  <c r="D27" i="28"/>
  <c r="O26" i="28"/>
  <c r="N26" i="28"/>
  <c r="M26" i="28"/>
  <c r="L26" i="28"/>
  <c r="O25" i="28"/>
  <c r="N25" i="28"/>
  <c r="M25" i="28"/>
  <c r="O24" i="28"/>
  <c r="N24" i="28"/>
  <c r="M24" i="28"/>
  <c r="L24" i="28"/>
  <c r="O22" i="28"/>
  <c r="K22" i="28"/>
  <c r="I22" i="28"/>
  <c r="G22" i="28"/>
  <c r="F22" i="28"/>
  <c r="F21" i="28" s="1"/>
  <c r="F68" i="28" s="1"/>
  <c r="E22" i="28"/>
  <c r="D22" i="28"/>
  <c r="K21" i="28"/>
  <c r="K68" i="28" s="1"/>
  <c r="J21" i="28"/>
  <c r="J68" i="28" s="1"/>
  <c r="G21" i="28"/>
  <c r="G68" i="28" s="1"/>
  <c r="N22" i="28" l="1"/>
  <c r="L22" i="28"/>
  <c r="L21" i="28" s="1"/>
  <c r="L68" i="28" s="1"/>
  <c r="D21" i="28"/>
  <c r="D68" i="28" s="1"/>
  <c r="O27" i="28"/>
  <c r="N28" i="29"/>
  <c r="M28" i="29"/>
  <c r="M22" i="29" s="1"/>
  <c r="M69" i="29" s="1"/>
  <c r="N52" i="29"/>
  <c r="N22" i="29" s="1"/>
  <c r="N69" i="29" s="1"/>
  <c r="L52" i="29"/>
  <c r="O23" i="29"/>
  <c r="O52" i="29"/>
  <c r="L22" i="29"/>
  <c r="L69" i="29" s="1"/>
  <c r="O21" i="28"/>
  <c r="O68" i="28" s="1"/>
  <c r="M22" i="28"/>
  <c r="I21" i="28"/>
  <c r="I68" i="28" s="1"/>
  <c r="M21" i="28"/>
  <c r="E21" i="28"/>
  <c r="E68" i="28" s="1"/>
  <c r="N27" i="28"/>
  <c r="N21" i="28" s="1"/>
  <c r="N68" i="28" s="1"/>
  <c r="M68" i="28"/>
  <c r="O22" i="29" l="1"/>
  <c r="O69" i="29" s="1"/>
  <c r="D36" i="16"/>
  <c r="C75" i="15"/>
  <c r="D75" i="15"/>
  <c r="E75" i="15"/>
  <c r="M56" i="6" l="1"/>
  <c r="N56" i="6"/>
  <c r="O56" i="6"/>
  <c r="L56" i="6"/>
  <c r="L68" i="18"/>
  <c r="M68" i="18"/>
  <c r="N68" i="18"/>
  <c r="O68" i="18"/>
  <c r="E98" i="16" l="1"/>
  <c r="D98" i="16"/>
  <c r="C98" i="16"/>
  <c r="E97" i="16"/>
  <c r="D97" i="16"/>
  <c r="C97" i="16"/>
  <c r="E96" i="16"/>
  <c r="D96" i="16"/>
  <c r="C96" i="16"/>
  <c r="E95" i="16"/>
  <c r="D95" i="16"/>
  <c r="C95" i="16"/>
  <c r="E94" i="16"/>
  <c r="D94" i="16"/>
  <c r="C94" i="16"/>
  <c r="E93" i="16"/>
  <c r="D93" i="16"/>
  <c r="C93" i="16"/>
  <c r="E92" i="16"/>
  <c r="D92" i="16"/>
  <c r="C92" i="16"/>
  <c r="E90" i="16"/>
  <c r="D90" i="16"/>
  <c r="C90" i="16"/>
  <c r="E89" i="16"/>
  <c r="D89" i="16"/>
  <c r="C89" i="16"/>
  <c r="E88" i="16"/>
  <c r="D88" i="16"/>
  <c r="C88" i="16"/>
  <c r="E87" i="16"/>
  <c r="D87" i="16"/>
  <c r="C87" i="16"/>
  <c r="E86" i="16"/>
  <c r="D86" i="16"/>
  <c r="C86" i="16"/>
  <c r="E84" i="16"/>
  <c r="D84" i="16"/>
  <c r="C84" i="16"/>
  <c r="E82" i="16"/>
  <c r="D82" i="16"/>
  <c r="C82" i="16"/>
  <c r="E81" i="16"/>
  <c r="D81" i="16"/>
  <c r="C81" i="16"/>
  <c r="E80" i="16"/>
  <c r="D80" i="16"/>
  <c r="C80" i="16"/>
  <c r="E79" i="16"/>
  <c r="D79" i="16"/>
  <c r="C79" i="16"/>
  <c r="E78" i="16"/>
  <c r="D78" i="16"/>
  <c r="C78" i="16"/>
  <c r="E77" i="16"/>
  <c r="D77" i="16"/>
  <c r="C77" i="16"/>
  <c r="E75" i="16"/>
  <c r="D75" i="16"/>
  <c r="C75" i="16"/>
  <c r="E74" i="16"/>
  <c r="D74" i="16"/>
  <c r="C74" i="16"/>
  <c r="E73" i="16"/>
  <c r="D73" i="16"/>
  <c r="C73" i="16"/>
  <c r="E72" i="16"/>
  <c r="D72" i="16"/>
  <c r="C72" i="16"/>
  <c r="E71" i="16"/>
  <c r="D71" i="16"/>
  <c r="C71" i="16"/>
  <c r="E70" i="16"/>
  <c r="D70" i="16"/>
  <c r="C70" i="16"/>
  <c r="E69" i="16"/>
  <c r="D69" i="16"/>
  <c r="C69" i="16"/>
  <c r="E68" i="16"/>
  <c r="D68" i="16"/>
  <c r="C68" i="16"/>
  <c r="E66" i="16"/>
  <c r="D66" i="16"/>
  <c r="C66" i="16"/>
  <c r="E65" i="16"/>
  <c r="D65" i="16"/>
  <c r="C65" i="16"/>
  <c r="E64" i="16"/>
  <c r="D64" i="16"/>
  <c r="C64" i="16"/>
  <c r="E63" i="16"/>
  <c r="D63" i="16"/>
  <c r="C63" i="16"/>
  <c r="E62" i="16"/>
  <c r="D62" i="16"/>
  <c r="C62" i="16"/>
  <c r="E61" i="16"/>
  <c r="D61" i="16"/>
  <c r="C61" i="16"/>
  <c r="E60" i="16"/>
  <c r="D60" i="16"/>
  <c r="C60" i="16"/>
  <c r="E59" i="16"/>
  <c r="D59" i="16"/>
  <c r="C59" i="16"/>
  <c r="E57" i="16"/>
  <c r="D57" i="16"/>
  <c r="C57" i="16"/>
  <c r="E56" i="16"/>
  <c r="D56" i="16"/>
  <c r="C56" i="16"/>
  <c r="G53" i="16"/>
  <c r="F53" i="16"/>
  <c r="G52" i="16"/>
  <c r="F52" i="16"/>
  <c r="E52" i="16" s="1"/>
  <c r="G51" i="16"/>
  <c r="F51" i="16"/>
  <c r="G50" i="16"/>
  <c r="F50" i="16"/>
  <c r="E50" i="16" s="1"/>
  <c r="G49" i="16"/>
  <c r="F49" i="16"/>
  <c r="E49" i="16" s="1"/>
  <c r="G48" i="16"/>
  <c r="F48" i="16"/>
  <c r="E48" i="16" s="1"/>
  <c r="G47" i="16"/>
  <c r="F47" i="16"/>
  <c r="E47" i="16" s="1"/>
  <c r="G46" i="16"/>
  <c r="F46" i="16"/>
  <c r="E46" i="16" s="1"/>
  <c r="G45" i="16"/>
  <c r="F45" i="16"/>
  <c r="E45" i="16" s="1"/>
  <c r="G44" i="16"/>
  <c r="F44" i="16"/>
  <c r="E44" i="16" s="1"/>
  <c r="G43" i="16"/>
  <c r="F43" i="16"/>
  <c r="E43" i="16" s="1"/>
  <c r="G42" i="16"/>
  <c r="F42" i="16"/>
  <c r="E42" i="16" s="1"/>
  <c r="E41" i="16" s="1"/>
  <c r="D53" i="16"/>
  <c r="C53" i="16"/>
  <c r="D52" i="16"/>
  <c r="C52" i="16"/>
  <c r="D51" i="16"/>
  <c r="C51" i="16"/>
  <c r="D50" i="16"/>
  <c r="C50" i="16"/>
  <c r="D49" i="16"/>
  <c r="C49" i="16"/>
  <c r="D48" i="16"/>
  <c r="C48" i="16"/>
  <c r="D47" i="16"/>
  <c r="C47" i="16"/>
  <c r="D46" i="16"/>
  <c r="C46" i="16"/>
  <c r="D45" i="16"/>
  <c r="C45" i="16"/>
  <c r="D44" i="16"/>
  <c r="C44" i="16"/>
  <c r="D43" i="16"/>
  <c r="C43" i="16"/>
  <c r="D42" i="16"/>
  <c r="C42" i="16"/>
  <c r="G40" i="16"/>
  <c r="F40" i="16"/>
  <c r="E40" i="16" s="1"/>
  <c r="G39" i="16"/>
  <c r="F39" i="16"/>
  <c r="E39" i="16" s="1"/>
  <c r="G38" i="16"/>
  <c r="F38" i="16"/>
  <c r="E38" i="16" s="1"/>
  <c r="G37" i="16"/>
  <c r="F37" i="16"/>
  <c r="E37" i="16" s="1"/>
  <c r="G36" i="16"/>
  <c r="F36" i="16"/>
  <c r="E36" i="16" s="1"/>
  <c r="G35" i="16"/>
  <c r="F35" i="16"/>
  <c r="E35" i="16" s="1"/>
  <c r="G34" i="16"/>
  <c r="F34" i="16"/>
  <c r="E34" i="16" s="1"/>
  <c r="G33" i="16"/>
  <c r="F33" i="16"/>
  <c r="E33" i="16" s="1"/>
  <c r="G32" i="16"/>
  <c r="F32" i="16"/>
  <c r="E32" i="16" s="1"/>
  <c r="G31" i="16"/>
  <c r="F31" i="16"/>
  <c r="E31" i="16" s="1"/>
  <c r="G30" i="16"/>
  <c r="F30" i="16"/>
  <c r="E30" i="16" s="1"/>
  <c r="C31" i="16"/>
  <c r="D31" i="16"/>
  <c r="C32" i="16"/>
  <c r="D32" i="16"/>
  <c r="C33" i="16"/>
  <c r="D33" i="16"/>
  <c r="C34" i="16"/>
  <c r="D34" i="16"/>
  <c r="C35" i="16"/>
  <c r="D35" i="16"/>
  <c r="C36" i="16"/>
  <c r="C37" i="16"/>
  <c r="D37" i="16"/>
  <c r="C38" i="16"/>
  <c r="D38" i="16"/>
  <c r="C39" i="16"/>
  <c r="D39" i="16"/>
  <c r="C40" i="16"/>
  <c r="D40" i="16"/>
  <c r="D30" i="16"/>
  <c r="C30" i="16"/>
  <c r="E100" i="27"/>
  <c r="D100" i="27"/>
  <c r="C100" i="27"/>
  <c r="E85" i="27"/>
  <c r="C85" i="27"/>
  <c r="D85" i="27"/>
  <c r="E76" i="27"/>
  <c r="C76" i="27"/>
  <c r="D76" i="27"/>
  <c r="E67" i="27"/>
  <c r="C67" i="27"/>
  <c r="D67" i="27"/>
  <c r="E58" i="27"/>
  <c r="D58" i="27"/>
  <c r="C58" i="27"/>
  <c r="C55" i="27" s="1"/>
  <c r="C54" i="27" s="1"/>
  <c r="D101" i="27"/>
  <c r="C101" i="27"/>
  <c r="E51" i="16" l="1"/>
  <c r="E22" i="16" s="1"/>
  <c r="E53" i="16"/>
  <c r="E29" i="16"/>
  <c r="D55" i="27"/>
  <c r="D54" i="27" s="1"/>
  <c r="E55" i="27"/>
  <c r="E54" i="27" s="1"/>
  <c r="E101" i="27"/>
  <c r="E99" i="27"/>
  <c r="D99" i="27"/>
  <c r="C99" i="27"/>
  <c r="L56" i="3" l="1"/>
  <c r="L57" i="3"/>
  <c r="L60" i="3"/>
  <c r="L61" i="3"/>
  <c r="L62" i="3"/>
  <c r="L63" i="3"/>
  <c r="L64" i="3"/>
  <c r="L66" i="3"/>
  <c r="L67" i="3"/>
  <c r="L69" i="3"/>
  <c r="L70" i="3"/>
  <c r="L71" i="3"/>
  <c r="L72" i="3"/>
  <c r="L73" i="3"/>
  <c r="L74" i="3"/>
  <c r="L75" i="3"/>
  <c r="L76" i="3"/>
  <c r="N58" i="6"/>
  <c r="N69" i="18"/>
  <c r="N74" i="4"/>
  <c r="D100" i="25" l="1"/>
  <c r="C100" i="25"/>
  <c r="E85" i="25"/>
  <c r="D85" i="25"/>
  <c r="C85" i="25"/>
  <c r="D76" i="25"/>
  <c r="C76" i="25"/>
  <c r="E76" i="25"/>
  <c r="E67" i="25"/>
  <c r="D67" i="25"/>
  <c r="C67" i="25"/>
  <c r="E58" i="25"/>
  <c r="D58" i="25"/>
  <c r="C58" i="25"/>
  <c r="C55" i="25" s="1"/>
  <c r="C54" i="25" s="1"/>
  <c r="E100" i="25"/>
  <c r="D99" i="25"/>
  <c r="D100" i="16"/>
  <c r="C100" i="16"/>
  <c r="E91" i="16"/>
  <c r="E85" i="16" s="1"/>
  <c r="D91" i="16"/>
  <c r="D85" i="16" s="1"/>
  <c r="C91" i="16"/>
  <c r="C85" i="16"/>
  <c r="E83" i="16"/>
  <c r="E76" i="16" s="1"/>
  <c r="D83" i="16"/>
  <c r="D76" i="16" s="1"/>
  <c r="C83" i="16"/>
  <c r="C76" i="16" s="1"/>
  <c r="D67" i="16"/>
  <c r="E67" i="16"/>
  <c r="C67" i="16"/>
  <c r="E58" i="16"/>
  <c r="D58" i="16"/>
  <c r="C58" i="16"/>
  <c r="E100" i="16"/>
  <c r="G41" i="16"/>
  <c r="G29" i="16" s="1"/>
  <c r="F41" i="16"/>
  <c r="F29" i="16" s="1"/>
  <c r="E101" i="16"/>
  <c r="D41" i="16"/>
  <c r="D101" i="16" s="1"/>
  <c r="C41" i="16"/>
  <c r="C99" i="16" s="1"/>
  <c r="G28" i="16"/>
  <c r="F28" i="16"/>
  <c r="E28" i="16" s="1"/>
  <c r="D28" i="16"/>
  <c r="C28" i="16"/>
  <c r="G27" i="16"/>
  <c r="F27" i="16"/>
  <c r="E27" i="16" s="1"/>
  <c r="D27" i="16"/>
  <c r="C27" i="16"/>
  <c r="G26" i="16"/>
  <c r="F26" i="16"/>
  <c r="E26" i="16" s="1"/>
  <c r="D26" i="16"/>
  <c r="C26" i="16"/>
  <c r="G25" i="16"/>
  <c r="F25" i="16"/>
  <c r="E25" i="16" s="1"/>
  <c r="D25" i="16"/>
  <c r="C25" i="16"/>
  <c r="G24" i="16"/>
  <c r="F24" i="16"/>
  <c r="E24" i="16" s="1"/>
  <c r="D24" i="16"/>
  <c r="C24" i="16"/>
  <c r="G23" i="16"/>
  <c r="F23" i="16"/>
  <c r="E23" i="16" s="1"/>
  <c r="D23" i="16"/>
  <c r="C23" i="16"/>
  <c r="G22" i="16"/>
  <c r="F22" i="16"/>
  <c r="D22" i="16"/>
  <c r="C22" i="16"/>
  <c r="E98" i="15"/>
  <c r="D98" i="15"/>
  <c r="C98" i="15"/>
  <c r="E97" i="15"/>
  <c r="D97" i="15"/>
  <c r="C97" i="15"/>
  <c r="E96" i="15"/>
  <c r="D96" i="15"/>
  <c r="C96" i="15"/>
  <c r="E95" i="15"/>
  <c r="D95" i="15"/>
  <c r="C95" i="15"/>
  <c r="E94" i="15"/>
  <c r="D94" i="15"/>
  <c r="C94" i="15"/>
  <c r="E93" i="15"/>
  <c r="D93" i="15"/>
  <c r="C93" i="15"/>
  <c r="E92" i="15"/>
  <c r="D92" i="15"/>
  <c r="C92" i="15"/>
  <c r="E90" i="15"/>
  <c r="D90" i="15"/>
  <c r="C90" i="15"/>
  <c r="E89" i="15"/>
  <c r="D89" i="15"/>
  <c r="C89" i="15"/>
  <c r="E88" i="15"/>
  <c r="D88" i="15"/>
  <c r="C88" i="15"/>
  <c r="E87" i="15"/>
  <c r="D87" i="15"/>
  <c r="C87" i="15"/>
  <c r="E86" i="15"/>
  <c r="D86" i="15"/>
  <c r="C86" i="15"/>
  <c r="E84" i="15"/>
  <c r="D84" i="15"/>
  <c r="C84" i="15"/>
  <c r="E82" i="15"/>
  <c r="D82" i="15"/>
  <c r="C82" i="15"/>
  <c r="E81" i="15"/>
  <c r="D81" i="15"/>
  <c r="C81" i="15"/>
  <c r="E80" i="15"/>
  <c r="D80" i="15"/>
  <c r="C80" i="15"/>
  <c r="E79" i="15"/>
  <c r="D79" i="15"/>
  <c r="C79" i="15"/>
  <c r="E78" i="15"/>
  <c r="D78" i="15"/>
  <c r="C78" i="15"/>
  <c r="E77" i="15"/>
  <c r="D77" i="15"/>
  <c r="C77" i="15"/>
  <c r="E73" i="15"/>
  <c r="D73" i="15"/>
  <c r="C73" i="15"/>
  <c r="E72" i="15"/>
  <c r="D72" i="15"/>
  <c r="C72" i="15"/>
  <c r="E71" i="15"/>
  <c r="D71" i="15"/>
  <c r="C71" i="15"/>
  <c r="E70" i="15"/>
  <c r="D70" i="15"/>
  <c r="C70" i="15"/>
  <c r="E69" i="15"/>
  <c r="D69" i="15"/>
  <c r="C69" i="15"/>
  <c r="E68" i="15"/>
  <c r="D68" i="15"/>
  <c r="C68" i="15"/>
  <c r="E66" i="15"/>
  <c r="D66" i="15"/>
  <c r="C66" i="15"/>
  <c r="E65" i="15"/>
  <c r="D65" i="15"/>
  <c r="C65" i="15"/>
  <c r="E64" i="15"/>
  <c r="D64" i="15"/>
  <c r="C64" i="15"/>
  <c r="E63" i="15"/>
  <c r="D63" i="15"/>
  <c r="C63" i="15"/>
  <c r="E62" i="15"/>
  <c r="D62" i="15"/>
  <c r="C62" i="15"/>
  <c r="E61" i="15"/>
  <c r="D61" i="15"/>
  <c r="C61" i="15"/>
  <c r="E60" i="15"/>
  <c r="D60" i="15"/>
  <c r="C60" i="15"/>
  <c r="E59" i="15"/>
  <c r="E58" i="15" s="1"/>
  <c r="D59" i="15"/>
  <c r="C59" i="15"/>
  <c r="E57" i="15"/>
  <c r="D57" i="15"/>
  <c r="C57" i="15"/>
  <c r="E56" i="15"/>
  <c r="D56" i="15"/>
  <c r="C56" i="15"/>
  <c r="G53" i="15"/>
  <c r="F53" i="15"/>
  <c r="G52" i="15"/>
  <c r="F52" i="15"/>
  <c r="E52" i="15" s="1"/>
  <c r="G51" i="15"/>
  <c r="F51" i="15"/>
  <c r="G50" i="15"/>
  <c r="F50" i="15"/>
  <c r="G49" i="15"/>
  <c r="F49" i="15"/>
  <c r="E49" i="15" s="1"/>
  <c r="G48" i="15"/>
  <c r="F48" i="15"/>
  <c r="E48" i="15" s="1"/>
  <c r="G47" i="15"/>
  <c r="F47" i="15"/>
  <c r="E47" i="15" s="1"/>
  <c r="G46" i="15"/>
  <c r="F46" i="15"/>
  <c r="E46" i="15" s="1"/>
  <c r="G45" i="15"/>
  <c r="F45" i="15"/>
  <c r="E45" i="15" s="1"/>
  <c r="G44" i="15"/>
  <c r="F44" i="15"/>
  <c r="E44" i="15" s="1"/>
  <c r="G43" i="15"/>
  <c r="F43" i="15"/>
  <c r="E43" i="15" s="1"/>
  <c r="G42" i="15"/>
  <c r="G41" i="15" s="1"/>
  <c r="F42" i="15"/>
  <c r="E42" i="15" s="1"/>
  <c r="E41" i="15" s="1"/>
  <c r="D53" i="15"/>
  <c r="C53" i="15"/>
  <c r="D52" i="15"/>
  <c r="C52" i="15"/>
  <c r="D51" i="15"/>
  <c r="C51" i="15"/>
  <c r="D50" i="15"/>
  <c r="C50" i="15"/>
  <c r="D49" i="15"/>
  <c r="C49" i="15"/>
  <c r="D48" i="15"/>
  <c r="D27" i="15" s="1"/>
  <c r="C48" i="15"/>
  <c r="C27" i="15" s="1"/>
  <c r="D47" i="15"/>
  <c r="C47" i="15"/>
  <c r="D46" i="15"/>
  <c r="C46" i="15"/>
  <c r="D45" i="15"/>
  <c r="C45" i="15"/>
  <c r="D44" i="15"/>
  <c r="C44" i="15"/>
  <c r="D43" i="15"/>
  <c r="C43" i="15"/>
  <c r="D42" i="15"/>
  <c r="C42" i="15"/>
  <c r="C41" i="15" s="1"/>
  <c r="C99" i="15" s="1"/>
  <c r="G40" i="15"/>
  <c r="F40" i="15"/>
  <c r="G39" i="15"/>
  <c r="F39" i="15"/>
  <c r="E39" i="15" s="1"/>
  <c r="G38" i="15"/>
  <c r="F38" i="15"/>
  <c r="E38" i="15" s="1"/>
  <c r="G37" i="15"/>
  <c r="F37" i="15"/>
  <c r="E37" i="15" s="1"/>
  <c r="G36" i="15"/>
  <c r="F36" i="15"/>
  <c r="E36" i="15" s="1"/>
  <c r="G35" i="15"/>
  <c r="F35" i="15"/>
  <c r="E35" i="15" s="1"/>
  <c r="G34" i="15"/>
  <c r="F34" i="15"/>
  <c r="E34" i="15" s="1"/>
  <c r="G33" i="15"/>
  <c r="G25" i="15" s="1"/>
  <c r="F33" i="15"/>
  <c r="E33" i="15" s="1"/>
  <c r="G32" i="15"/>
  <c r="F32" i="15"/>
  <c r="E32" i="15" s="1"/>
  <c r="G31" i="15"/>
  <c r="F31" i="15"/>
  <c r="E31" i="15" s="1"/>
  <c r="G30" i="15"/>
  <c r="F30" i="15"/>
  <c r="D30" i="15"/>
  <c r="D40" i="15"/>
  <c r="C40" i="15"/>
  <c r="D39" i="15"/>
  <c r="C39" i="15"/>
  <c r="D38" i="15"/>
  <c r="C38" i="15"/>
  <c r="D37" i="15"/>
  <c r="C37" i="15"/>
  <c r="D36" i="15"/>
  <c r="C36" i="15"/>
  <c r="D35" i="15"/>
  <c r="C35" i="15"/>
  <c r="D34" i="15"/>
  <c r="C34" i="15"/>
  <c r="C26" i="15" s="1"/>
  <c r="D33" i="15"/>
  <c r="D25" i="15" s="1"/>
  <c r="C33" i="15"/>
  <c r="D32" i="15"/>
  <c r="C32" i="15"/>
  <c r="D31" i="15"/>
  <c r="D23" i="15" s="1"/>
  <c r="C31" i="15"/>
  <c r="C23" i="15" s="1"/>
  <c r="C30" i="15"/>
  <c r="D100" i="24"/>
  <c r="C100" i="24"/>
  <c r="E91" i="24"/>
  <c r="D91" i="24"/>
  <c r="C91" i="24"/>
  <c r="C91" i="15" s="1"/>
  <c r="C85" i="24"/>
  <c r="E83" i="24"/>
  <c r="E83" i="15" s="1"/>
  <c r="D83" i="24"/>
  <c r="C83" i="24"/>
  <c r="E76" i="24"/>
  <c r="E74" i="24"/>
  <c r="D74" i="24"/>
  <c r="C74" i="24"/>
  <c r="C74" i="15" s="1"/>
  <c r="C67" i="24"/>
  <c r="E58" i="24"/>
  <c r="D58" i="24"/>
  <c r="C58" i="24"/>
  <c r="E100" i="24"/>
  <c r="E101" i="24"/>
  <c r="D99" i="24"/>
  <c r="C99" i="24"/>
  <c r="C58" i="15"/>
  <c r="D41" i="15"/>
  <c r="D101" i="15" s="1"/>
  <c r="G28" i="15"/>
  <c r="G27" i="15"/>
  <c r="G23" i="15"/>
  <c r="G22" i="15"/>
  <c r="E98" i="10"/>
  <c r="D98" i="10"/>
  <c r="C98" i="10"/>
  <c r="E97" i="10"/>
  <c r="D97" i="10"/>
  <c r="C97" i="10"/>
  <c r="E96" i="10"/>
  <c r="D96" i="10"/>
  <c r="C96" i="10"/>
  <c r="E95" i="10"/>
  <c r="D95" i="10"/>
  <c r="C95" i="10"/>
  <c r="E94" i="10"/>
  <c r="D94" i="10"/>
  <c r="C94" i="10"/>
  <c r="E93" i="10"/>
  <c r="D93" i="10"/>
  <c r="C93" i="10"/>
  <c r="E92" i="10"/>
  <c r="D92" i="10"/>
  <c r="C92" i="10"/>
  <c r="E90" i="10"/>
  <c r="D90" i="10"/>
  <c r="C90" i="10"/>
  <c r="E89" i="10"/>
  <c r="D89" i="10"/>
  <c r="C89" i="10"/>
  <c r="E88" i="10"/>
  <c r="D88" i="10"/>
  <c r="C88" i="10"/>
  <c r="E87" i="10"/>
  <c r="D87" i="10"/>
  <c r="C87" i="10"/>
  <c r="E86" i="10"/>
  <c r="D86" i="10"/>
  <c r="C86" i="10"/>
  <c r="E84" i="10"/>
  <c r="D84" i="10"/>
  <c r="C84" i="10"/>
  <c r="E82" i="10"/>
  <c r="D82" i="10"/>
  <c r="C82" i="10"/>
  <c r="E81" i="10"/>
  <c r="D81" i="10"/>
  <c r="C81" i="10"/>
  <c r="E80" i="10"/>
  <c r="D80" i="10"/>
  <c r="C80" i="10"/>
  <c r="E79" i="10"/>
  <c r="D79" i="10"/>
  <c r="C79" i="10"/>
  <c r="E78" i="10"/>
  <c r="D78" i="10"/>
  <c r="C78" i="10"/>
  <c r="E77" i="10"/>
  <c r="D77" i="10"/>
  <c r="C77" i="10"/>
  <c r="E75" i="10"/>
  <c r="D75" i="10"/>
  <c r="C75" i="10"/>
  <c r="D74" i="10"/>
  <c r="E73" i="10"/>
  <c r="D73" i="10"/>
  <c r="C73" i="10"/>
  <c r="E72" i="10"/>
  <c r="D72" i="10"/>
  <c r="C72" i="10"/>
  <c r="E71" i="10"/>
  <c r="D71" i="10"/>
  <c r="C71" i="10"/>
  <c r="E70" i="10"/>
  <c r="D70" i="10"/>
  <c r="C70" i="10"/>
  <c r="E69" i="10"/>
  <c r="D69" i="10"/>
  <c r="C69" i="10"/>
  <c r="E68" i="10"/>
  <c r="D68" i="10"/>
  <c r="C68" i="10"/>
  <c r="E66" i="10"/>
  <c r="D66" i="10"/>
  <c r="C66" i="10"/>
  <c r="E65" i="10"/>
  <c r="D65" i="10"/>
  <c r="C65" i="10"/>
  <c r="E64" i="10"/>
  <c r="D64" i="10"/>
  <c r="C64" i="10"/>
  <c r="E63" i="10"/>
  <c r="D63" i="10"/>
  <c r="C63" i="10"/>
  <c r="E62" i="10"/>
  <c r="D62" i="10"/>
  <c r="C62" i="10"/>
  <c r="E61" i="10"/>
  <c r="D61" i="10"/>
  <c r="C61" i="10"/>
  <c r="E60" i="10"/>
  <c r="D60" i="10"/>
  <c r="C60" i="10"/>
  <c r="E59" i="10"/>
  <c r="D59" i="10"/>
  <c r="C59" i="10"/>
  <c r="E57" i="10"/>
  <c r="D57" i="10"/>
  <c r="C57" i="10"/>
  <c r="E56" i="10"/>
  <c r="D56" i="10"/>
  <c r="C56" i="10"/>
  <c r="G53" i="10"/>
  <c r="F53" i="10"/>
  <c r="G52" i="10"/>
  <c r="F52" i="10"/>
  <c r="G51" i="10"/>
  <c r="F51" i="10"/>
  <c r="G50" i="10"/>
  <c r="F50" i="10"/>
  <c r="G49" i="10"/>
  <c r="F49" i="10"/>
  <c r="G48" i="10"/>
  <c r="G27" i="10" s="1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D53" i="10"/>
  <c r="C53" i="10"/>
  <c r="D52" i="10"/>
  <c r="C52" i="10"/>
  <c r="D51" i="10"/>
  <c r="C51" i="10"/>
  <c r="D50" i="10"/>
  <c r="C50" i="10"/>
  <c r="D49" i="10"/>
  <c r="C49" i="10"/>
  <c r="D48" i="10"/>
  <c r="D27" i="10" s="1"/>
  <c r="C48" i="10"/>
  <c r="C27" i="10" s="1"/>
  <c r="D47" i="10"/>
  <c r="C47" i="10"/>
  <c r="D46" i="10"/>
  <c r="C46" i="10"/>
  <c r="D45" i="10"/>
  <c r="C45" i="10"/>
  <c r="D44" i="10"/>
  <c r="C44" i="10"/>
  <c r="D43" i="10"/>
  <c r="C43" i="10"/>
  <c r="D42" i="10"/>
  <c r="C42" i="10"/>
  <c r="C41" i="10" s="1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G23" i="10" s="1"/>
  <c r="F31" i="10"/>
  <c r="G30" i="10"/>
  <c r="F30" i="10"/>
  <c r="C31" i="10"/>
  <c r="C23" i="10" s="1"/>
  <c r="D31" i="10"/>
  <c r="D23" i="10" s="1"/>
  <c r="C32" i="10"/>
  <c r="D32" i="10"/>
  <c r="C33" i="10"/>
  <c r="D33" i="10"/>
  <c r="C34" i="10"/>
  <c r="D34" i="10"/>
  <c r="C35" i="10"/>
  <c r="D35" i="10"/>
  <c r="C36" i="10"/>
  <c r="D36" i="10"/>
  <c r="C37" i="10"/>
  <c r="D37" i="10"/>
  <c r="C38" i="10"/>
  <c r="D38" i="10"/>
  <c r="D25" i="10" s="1"/>
  <c r="C39" i="10"/>
  <c r="D39" i="10"/>
  <c r="D26" i="10" s="1"/>
  <c r="C40" i="10"/>
  <c r="D40" i="10"/>
  <c r="D30" i="10"/>
  <c r="C30" i="10"/>
  <c r="D91" i="10"/>
  <c r="F27" i="10"/>
  <c r="E27" i="10" s="1"/>
  <c r="D58" i="15" l="1"/>
  <c r="E76" i="15"/>
  <c r="D22" i="10"/>
  <c r="D41" i="10"/>
  <c r="D99" i="10" s="1"/>
  <c r="C24" i="10"/>
  <c r="E50" i="15"/>
  <c r="E51" i="15"/>
  <c r="E53" i="15"/>
  <c r="E29" i="15" s="1"/>
  <c r="D67" i="24"/>
  <c r="D74" i="15"/>
  <c r="D76" i="24"/>
  <c r="D83" i="15"/>
  <c r="D85" i="24"/>
  <c r="D55" i="24" s="1"/>
  <c r="D54" i="24" s="1"/>
  <c r="D91" i="15"/>
  <c r="F22" i="15"/>
  <c r="E30" i="15"/>
  <c r="F28" i="15"/>
  <c r="E28" i="15" s="1"/>
  <c r="E40" i="15"/>
  <c r="C91" i="10"/>
  <c r="E91" i="10"/>
  <c r="E67" i="24"/>
  <c r="E74" i="15"/>
  <c r="E67" i="15" s="1"/>
  <c r="C76" i="24"/>
  <c r="C83" i="15"/>
  <c r="C76" i="15" s="1"/>
  <c r="E85" i="24"/>
  <c r="E91" i="15"/>
  <c r="E85" i="15" s="1"/>
  <c r="E55" i="15" s="1"/>
  <c r="E54" i="15" s="1"/>
  <c r="C29" i="16"/>
  <c r="G24" i="15"/>
  <c r="D29" i="15"/>
  <c r="F23" i="15"/>
  <c r="E23" i="15" s="1"/>
  <c r="F25" i="15"/>
  <c r="E25" i="15" s="1"/>
  <c r="C28" i="15"/>
  <c r="E30" i="10"/>
  <c r="E31" i="10"/>
  <c r="E32" i="10"/>
  <c r="E33" i="10"/>
  <c r="E34" i="10"/>
  <c r="E35" i="10"/>
  <c r="E36" i="10"/>
  <c r="E37" i="10"/>
  <c r="E38" i="10"/>
  <c r="E39" i="10"/>
  <c r="E40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100" i="10" s="1"/>
  <c r="F25" i="10"/>
  <c r="C55" i="16"/>
  <c r="C54" i="16" s="1"/>
  <c r="E55" i="16"/>
  <c r="E54" i="16" s="1"/>
  <c r="D29" i="16"/>
  <c r="C25" i="10"/>
  <c r="D28" i="10"/>
  <c r="G28" i="10"/>
  <c r="C74" i="10"/>
  <c r="C67" i="10" s="1"/>
  <c r="E74" i="10"/>
  <c r="E67" i="10" s="1"/>
  <c r="C101" i="24"/>
  <c r="C101" i="16"/>
  <c r="E55" i="25"/>
  <c r="E54" i="25" s="1"/>
  <c r="G26" i="10"/>
  <c r="D76" i="10"/>
  <c r="D100" i="10"/>
  <c r="D26" i="15"/>
  <c r="F24" i="15"/>
  <c r="F26" i="15"/>
  <c r="C22" i="15"/>
  <c r="F41" i="15"/>
  <c r="F29" i="15" s="1"/>
  <c r="D76" i="15"/>
  <c r="C99" i="25"/>
  <c r="C101" i="25"/>
  <c r="D24" i="10"/>
  <c r="E58" i="10"/>
  <c r="C58" i="10"/>
  <c r="C76" i="10"/>
  <c r="C100" i="10"/>
  <c r="C85" i="15"/>
  <c r="C55" i="24"/>
  <c r="C54" i="24" s="1"/>
  <c r="D101" i="24"/>
  <c r="C25" i="15"/>
  <c r="G26" i="15"/>
  <c r="D24" i="15"/>
  <c r="D28" i="15"/>
  <c r="D22" i="15"/>
  <c r="D100" i="15"/>
  <c r="D55" i="16"/>
  <c r="D54" i="16" s="1"/>
  <c r="D101" i="25"/>
  <c r="E101" i="25"/>
  <c r="E99" i="25"/>
  <c r="D55" i="25"/>
  <c r="D54" i="25" s="1"/>
  <c r="D99" i="16"/>
  <c r="E99" i="16"/>
  <c r="D85" i="15"/>
  <c r="C100" i="15"/>
  <c r="D67" i="15"/>
  <c r="C67" i="15"/>
  <c r="G29" i="15"/>
  <c r="F27" i="15"/>
  <c r="E27" i="15" s="1"/>
  <c r="C29" i="15"/>
  <c r="C24" i="15"/>
  <c r="E55" i="24"/>
  <c r="E54" i="24" s="1"/>
  <c r="E99" i="24"/>
  <c r="D99" i="15"/>
  <c r="C101" i="15"/>
  <c r="E85" i="10"/>
  <c r="F23" i="10"/>
  <c r="E23" i="10" s="1"/>
  <c r="C26" i="10"/>
  <c r="D58" i="10"/>
  <c r="D67" i="10"/>
  <c r="F28" i="10"/>
  <c r="F41" i="10"/>
  <c r="F29" i="10" s="1"/>
  <c r="F24" i="10"/>
  <c r="E76" i="10"/>
  <c r="C85" i="10"/>
  <c r="D85" i="10"/>
  <c r="G22" i="10"/>
  <c r="G41" i="10"/>
  <c r="G29" i="10" s="1"/>
  <c r="C99" i="10"/>
  <c r="C101" i="10"/>
  <c r="C29" i="10"/>
  <c r="C28" i="10"/>
  <c r="C22" i="10"/>
  <c r="G25" i="10"/>
  <c r="G24" i="10"/>
  <c r="F22" i="10"/>
  <c r="F26" i="10"/>
  <c r="E26" i="10" s="1"/>
  <c r="E24" i="15" l="1"/>
  <c r="E100" i="15"/>
  <c r="C55" i="10"/>
  <c r="C54" i="10" s="1"/>
  <c r="D101" i="10"/>
  <c r="D29" i="10"/>
  <c r="E28" i="10"/>
  <c r="E41" i="10"/>
  <c r="E99" i="10" s="1"/>
  <c r="E22" i="10"/>
  <c r="E22" i="15"/>
  <c r="E25" i="10"/>
  <c r="E26" i="15"/>
  <c r="E99" i="15"/>
  <c r="E101" i="15"/>
  <c r="E24" i="10"/>
  <c r="E55" i="10"/>
  <c r="E54" i="10" s="1"/>
  <c r="D55" i="15"/>
  <c r="D54" i="15" s="1"/>
  <c r="D55" i="10"/>
  <c r="D54" i="10" s="1"/>
  <c r="C55" i="15"/>
  <c r="C54" i="15" s="1"/>
  <c r="E101" i="10" l="1"/>
  <c r="E29" i="10"/>
  <c r="O55" i="6"/>
  <c r="O49" i="6"/>
  <c r="N49" i="6"/>
  <c r="M49" i="6"/>
  <c r="L49" i="6"/>
  <c r="O48" i="6"/>
  <c r="N48" i="6"/>
  <c r="M48" i="6"/>
  <c r="L48" i="6"/>
  <c r="O47" i="6"/>
  <c r="N47" i="6"/>
  <c r="M47" i="6"/>
  <c r="L47" i="6"/>
  <c r="O46" i="6"/>
  <c r="N46" i="6"/>
  <c r="M46" i="6"/>
  <c r="L46" i="6"/>
  <c r="O45" i="6"/>
  <c r="N45" i="6"/>
  <c r="M45" i="6"/>
  <c r="L45" i="6"/>
  <c r="L44" i="6" s="1"/>
  <c r="O44" i="6"/>
  <c r="N44" i="6"/>
  <c r="M44" i="6"/>
  <c r="O43" i="6"/>
  <c r="N43" i="6"/>
  <c r="M43" i="6"/>
  <c r="L43" i="6"/>
  <c r="O42" i="6"/>
  <c r="N42" i="6"/>
  <c r="M42" i="6"/>
  <c r="L42" i="6"/>
  <c r="O41" i="6"/>
  <c r="N41" i="6"/>
  <c r="M41" i="6"/>
  <c r="L41" i="6"/>
  <c r="O40" i="6"/>
  <c r="N40" i="6"/>
  <c r="M40" i="6"/>
  <c r="L40" i="6"/>
  <c r="O39" i="6"/>
  <c r="N39" i="6"/>
  <c r="M39" i="6"/>
  <c r="L39" i="6"/>
  <c r="L38" i="6" s="1"/>
  <c r="O37" i="6"/>
  <c r="N37" i="6"/>
  <c r="M37" i="6"/>
  <c r="L37" i="6"/>
  <c r="O36" i="6"/>
  <c r="N36" i="6"/>
  <c r="M36" i="6"/>
  <c r="L36" i="6"/>
  <c r="O35" i="6"/>
  <c r="N35" i="6"/>
  <c r="M35" i="6"/>
  <c r="L35" i="6"/>
  <c r="O34" i="6"/>
  <c r="N34" i="6"/>
  <c r="M34" i="6"/>
  <c r="L34" i="6"/>
  <c r="L33" i="6" s="1"/>
  <c r="O32" i="6"/>
  <c r="N32" i="6"/>
  <c r="M32" i="6"/>
  <c r="L32" i="6"/>
  <c r="O31" i="6"/>
  <c r="N31" i="6"/>
  <c r="M31" i="6"/>
  <c r="L31" i="6"/>
  <c r="O30" i="6"/>
  <c r="N30" i="6"/>
  <c r="M30" i="6"/>
  <c r="L30" i="6"/>
  <c r="O29" i="6"/>
  <c r="N29" i="6"/>
  <c r="M29" i="6"/>
  <c r="L29" i="6"/>
  <c r="O28" i="6"/>
  <c r="N28" i="6"/>
  <c r="M28" i="6"/>
  <c r="L28" i="6"/>
  <c r="O27" i="6"/>
  <c r="N27" i="6"/>
  <c r="N26" i="6" s="1"/>
  <c r="M27" i="6"/>
  <c r="L27" i="6"/>
  <c r="O25" i="6"/>
  <c r="N25" i="6"/>
  <c r="M25" i="6"/>
  <c r="L25" i="6"/>
  <c r="O24" i="6"/>
  <c r="N24" i="6"/>
  <c r="M24" i="6"/>
  <c r="L24" i="6"/>
  <c r="O23" i="6"/>
  <c r="N23" i="6"/>
  <c r="M23" i="6"/>
  <c r="L23" i="6"/>
  <c r="O26" i="6" l="1"/>
  <c r="N38" i="6"/>
  <c r="O33" i="6"/>
  <c r="M38" i="6"/>
  <c r="O38" i="6"/>
  <c r="M26" i="6"/>
  <c r="L26" i="6"/>
  <c r="M21" i="6"/>
  <c r="N21" i="6"/>
  <c r="L21" i="6"/>
  <c r="M33" i="6"/>
  <c r="O21" i="6"/>
  <c r="O20" i="6" s="1"/>
  <c r="O57" i="6" s="1"/>
  <c r="N33" i="6"/>
  <c r="L20" i="6" l="1"/>
  <c r="L57" i="6" s="1"/>
  <c r="N20" i="6"/>
  <c r="M20" i="6"/>
  <c r="M57" i="6" s="1"/>
  <c r="N57" i="6"/>
  <c r="M67" i="18"/>
  <c r="N67" i="18"/>
  <c r="O67" i="18"/>
  <c r="L67" i="18"/>
  <c r="O66" i="18" l="1"/>
  <c r="O65" i="18"/>
  <c r="N65" i="18"/>
  <c r="M65" i="18"/>
  <c r="L65" i="18"/>
  <c r="O64" i="18"/>
  <c r="N64" i="18"/>
  <c r="M64" i="18"/>
  <c r="L64" i="18"/>
  <c r="O63" i="18"/>
  <c r="N63" i="18"/>
  <c r="M63" i="18"/>
  <c r="L63" i="18"/>
  <c r="K63" i="18"/>
  <c r="J63" i="18"/>
  <c r="I63" i="18"/>
  <c r="H63" i="18"/>
  <c r="O62" i="18"/>
  <c r="N62" i="18"/>
  <c r="M62" i="18"/>
  <c r="L62" i="18"/>
  <c r="O61" i="18"/>
  <c r="N61" i="18"/>
  <c r="M61" i="18"/>
  <c r="L61" i="18"/>
  <c r="O60" i="18"/>
  <c r="N60" i="18"/>
  <c r="M60" i="18"/>
  <c r="L60" i="18"/>
  <c r="K60" i="18"/>
  <c r="J60" i="18"/>
  <c r="I60" i="18"/>
  <c r="H60" i="18"/>
  <c r="O59" i="18"/>
  <c r="N59" i="18"/>
  <c r="M59" i="18"/>
  <c r="L59" i="18"/>
  <c r="O58" i="18"/>
  <c r="N58" i="18"/>
  <c r="M58" i="18"/>
  <c r="L58" i="18"/>
  <c r="O57" i="18"/>
  <c r="N57" i="18"/>
  <c r="M57" i="18"/>
  <c r="L57" i="18"/>
  <c r="O56" i="18"/>
  <c r="N56" i="18"/>
  <c r="M56" i="18"/>
  <c r="L56" i="18"/>
  <c r="O55" i="18"/>
  <c r="N55" i="18"/>
  <c r="M55" i="18"/>
  <c r="L55" i="18"/>
  <c r="O54" i="18"/>
  <c r="N54" i="18"/>
  <c r="M54" i="18"/>
  <c r="L54" i="18"/>
  <c r="O53" i="18"/>
  <c r="N53" i="18"/>
  <c r="M53" i="18"/>
  <c r="L53" i="18"/>
  <c r="O52" i="18"/>
  <c r="O51" i="18" s="1"/>
  <c r="N52" i="18"/>
  <c r="M52" i="18"/>
  <c r="M51" i="18" s="1"/>
  <c r="L52" i="18"/>
  <c r="L51" i="18"/>
  <c r="K51" i="18"/>
  <c r="J51" i="18"/>
  <c r="I51" i="18"/>
  <c r="H51" i="18"/>
  <c r="O50" i="18"/>
  <c r="N50" i="18"/>
  <c r="M50" i="18"/>
  <c r="L50" i="18"/>
  <c r="O49" i="18"/>
  <c r="N49" i="18"/>
  <c r="M49" i="18"/>
  <c r="L49" i="18"/>
  <c r="O48" i="18"/>
  <c r="N48" i="18"/>
  <c r="M48" i="18"/>
  <c r="L48" i="18"/>
  <c r="O47" i="18"/>
  <c r="N47" i="18"/>
  <c r="M47" i="18"/>
  <c r="L47" i="18"/>
  <c r="K47" i="18"/>
  <c r="J47" i="18"/>
  <c r="I47" i="18"/>
  <c r="H47" i="18"/>
  <c r="O46" i="18"/>
  <c r="N46" i="18"/>
  <c r="M46" i="18"/>
  <c r="L46" i="18"/>
  <c r="O45" i="18"/>
  <c r="N45" i="18"/>
  <c r="M45" i="18"/>
  <c r="L45" i="18"/>
  <c r="O44" i="18"/>
  <c r="O43" i="18" s="1"/>
  <c r="N44" i="18"/>
  <c r="N43" i="18" s="1"/>
  <c r="M44" i="18"/>
  <c r="M43" i="18" s="1"/>
  <c r="L44" i="18"/>
  <c r="L43" i="18" s="1"/>
  <c r="K43" i="18"/>
  <c r="J43" i="18"/>
  <c r="I43" i="18"/>
  <c r="H43" i="18"/>
  <c r="O42" i="18"/>
  <c r="N42" i="18"/>
  <c r="M42" i="18"/>
  <c r="L42" i="18"/>
  <c r="O41" i="18"/>
  <c r="N41" i="18"/>
  <c r="M41" i="18"/>
  <c r="L41" i="18"/>
  <c r="O40" i="18"/>
  <c r="N40" i="18"/>
  <c r="M40" i="18"/>
  <c r="L40" i="18"/>
  <c r="O39" i="18"/>
  <c r="N39" i="18"/>
  <c r="M39" i="18"/>
  <c r="L39" i="18"/>
  <c r="O38" i="18"/>
  <c r="N38" i="18"/>
  <c r="M38" i="18"/>
  <c r="L38" i="18"/>
  <c r="O37" i="18"/>
  <c r="N37" i="18"/>
  <c r="M37" i="18"/>
  <c r="L37" i="18"/>
  <c r="O36" i="18"/>
  <c r="N36" i="18"/>
  <c r="M36" i="18"/>
  <c r="L36" i="18"/>
  <c r="O35" i="18"/>
  <c r="N35" i="18"/>
  <c r="M35" i="18"/>
  <c r="L35" i="18"/>
  <c r="O34" i="18"/>
  <c r="N34" i="18"/>
  <c r="M34" i="18"/>
  <c r="L34" i="18"/>
  <c r="O33" i="18"/>
  <c r="N33" i="18"/>
  <c r="M33" i="18"/>
  <c r="L33" i="18"/>
  <c r="O32" i="18"/>
  <c r="N32" i="18"/>
  <c r="M32" i="18"/>
  <c r="L32" i="18"/>
  <c r="O31" i="18"/>
  <c r="N31" i="18"/>
  <c r="M31" i="18"/>
  <c r="L31" i="18"/>
  <c r="O30" i="18"/>
  <c r="N30" i="18"/>
  <c r="M30" i="18"/>
  <c r="L30" i="18"/>
  <c r="O29" i="18"/>
  <c r="N29" i="18"/>
  <c r="M29" i="18"/>
  <c r="L29" i="18"/>
  <c r="O28" i="18"/>
  <c r="N28" i="18"/>
  <c r="N27" i="18" s="1"/>
  <c r="M28" i="18"/>
  <c r="L28" i="18"/>
  <c r="O27" i="18"/>
  <c r="K27" i="18"/>
  <c r="J27" i="18"/>
  <c r="I27" i="18"/>
  <c r="H27" i="18"/>
  <c r="O26" i="18"/>
  <c r="N26" i="18"/>
  <c r="M26" i="18"/>
  <c r="L26" i="18"/>
  <c r="O25" i="18"/>
  <c r="N25" i="18"/>
  <c r="M25" i="18"/>
  <c r="L25" i="18"/>
  <c r="O24" i="18"/>
  <c r="N24" i="18"/>
  <c r="N22" i="18" s="1"/>
  <c r="M24" i="18"/>
  <c r="M22" i="18" s="1"/>
  <c r="L24" i="18"/>
  <c r="L22" i="18" s="1"/>
  <c r="O22" i="18"/>
  <c r="K22" i="18"/>
  <c r="J22" i="18"/>
  <c r="J21" i="18" s="1"/>
  <c r="I22" i="18"/>
  <c r="H22" i="18"/>
  <c r="H21" i="18" s="1"/>
  <c r="K21" i="18"/>
  <c r="I21" i="18"/>
  <c r="M27" i="18" l="1"/>
  <c r="N51" i="18"/>
  <c r="N21" i="18" s="1"/>
  <c r="M21" i="18"/>
  <c r="L27" i="18"/>
  <c r="L21" i="18" s="1"/>
  <c r="O21" i="18"/>
  <c r="J71" i="3" l="1"/>
  <c r="K71" i="3"/>
  <c r="J72" i="3"/>
  <c r="K72" i="3"/>
  <c r="L35" i="4"/>
  <c r="M35" i="4"/>
  <c r="N35" i="4"/>
  <c r="O35" i="4"/>
  <c r="L36" i="4"/>
  <c r="M36" i="4"/>
  <c r="N36" i="4"/>
  <c r="O36" i="4"/>
  <c r="L37" i="4"/>
  <c r="M37" i="4"/>
  <c r="N37" i="4"/>
  <c r="O37" i="4"/>
  <c r="L38" i="4"/>
  <c r="M38" i="4"/>
  <c r="N38" i="4"/>
  <c r="O38" i="4"/>
  <c r="L39" i="4"/>
  <c r="M39" i="4"/>
  <c r="N39" i="4"/>
  <c r="O39" i="4"/>
  <c r="L40" i="4"/>
  <c r="M40" i="4"/>
  <c r="N40" i="4"/>
  <c r="O40" i="4"/>
  <c r="L41" i="4"/>
  <c r="M41" i="4"/>
  <c r="N41" i="4"/>
  <c r="O41" i="4"/>
  <c r="O59" i="4" l="1"/>
  <c r="O58" i="4"/>
  <c r="O57" i="4"/>
  <c r="O56" i="4"/>
  <c r="O55" i="4"/>
  <c r="O54" i="4"/>
  <c r="O53" i="4"/>
  <c r="O52" i="4"/>
  <c r="O50" i="4"/>
  <c r="O49" i="4"/>
  <c r="O48" i="4"/>
  <c r="O46" i="4"/>
  <c r="O45" i="4"/>
  <c r="O44" i="4"/>
  <c r="N59" i="4"/>
  <c r="N58" i="4"/>
  <c r="N57" i="4"/>
  <c r="N56" i="4"/>
  <c r="N55" i="4"/>
  <c r="N54" i="4"/>
  <c r="N53" i="4"/>
  <c r="N52" i="4"/>
  <c r="N50" i="4"/>
  <c r="N49" i="4"/>
  <c r="N48" i="4"/>
  <c r="N46" i="4"/>
  <c r="N45" i="4"/>
  <c r="N44" i="4"/>
  <c r="L59" i="4"/>
  <c r="L58" i="4"/>
  <c r="L57" i="4"/>
  <c r="L56" i="4"/>
  <c r="L55" i="4"/>
  <c r="L54" i="4"/>
  <c r="L53" i="4"/>
  <c r="L52" i="4"/>
  <c r="M59" i="4"/>
  <c r="M58" i="4"/>
  <c r="M57" i="4"/>
  <c r="M56" i="4"/>
  <c r="M55" i="4"/>
  <c r="M54" i="4"/>
  <c r="M53" i="4"/>
  <c r="M52" i="4"/>
  <c r="M50" i="4"/>
  <c r="M49" i="4"/>
  <c r="M48" i="4"/>
  <c r="M46" i="4"/>
  <c r="M45" i="4"/>
  <c r="M44" i="4"/>
  <c r="L50" i="4"/>
  <c r="L49" i="4"/>
  <c r="L48" i="4"/>
  <c r="L46" i="4"/>
  <c r="L45" i="4"/>
  <c r="L44" i="4"/>
  <c r="O43" i="4" l="1"/>
  <c r="L43" i="4"/>
  <c r="M43" i="4"/>
  <c r="M47" i="4"/>
  <c r="L47" i="4"/>
  <c r="O47" i="4"/>
  <c r="N47" i="4"/>
  <c r="N43" i="4"/>
  <c r="O71" i="4" l="1"/>
  <c r="L54" i="3" l="1"/>
  <c r="L53" i="3" s="1"/>
  <c r="L50" i="3"/>
  <c r="L49" i="3"/>
  <c r="L48" i="3"/>
  <c r="L47" i="3"/>
  <c r="L46" i="3"/>
  <c r="L44" i="3"/>
  <c r="L43" i="3"/>
  <c r="K75" i="3"/>
  <c r="K74" i="3"/>
  <c r="K73" i="3"/>
  <c r="K70" i="3"/>
  <c r="K69" i="3"/>
  <c r="K67" i="3"/>
  <c r="K66" i="3"/>
  <c r="K64" i="3"/>
  <c r="K63" i="3"/>
  <c r="K62" i="3"/>
  <c r="K61" i="3"/>
  <c r="K60" i="3"/>
  <c r="K57" i="3"/>
  <c r="K56" i="3"/>
  <c r="K54" i="3"/>
  <c r="K53" i="3" s="1"/>
  <c r="K50" i="3"/>
  <c r="K49" i="3"/>
  <c r="K48" i="3"/>
  <c r="K47" i="3"/>
  <c r="K46" i="3"/>
  <c r="K44" i="3"/>
  <c r="K43" i="3"/>
  <c r="J75" i="3"/>
  <c r="J74" i="3"/>
  <c r="J73" i="3"/>
  <c r="J70" i="3"/>
  <c r="J69" i="3"/>
  <c r="J67" i="3"/>
  <c r="J66" i="3"/>
  <c r="J64" i="3"/>
  <c r="J63" i="3"/>
  <c r="J62" i="3"/>
  <c r="J61" i="3"/>
  <c r="J60" i="3"/>
  <c r="J57" i="3"/>
  <c r="J56" i="3"/>
  <c r="J54" i="3"/>
  <c r="J53" i="3" s="1"/>
  <c r="J50" i="3"/>
  <c r="J49" i="3"/>
  <c r="J48" i="3"/>
  <c r="J47" i="3"/>
  <c r="J46" i="3"/>
  <c r="J44" i="3"/>
  <c r="J43" i="3"/>
  <c r="I68" i="3"/>
  <c r="L68" i="3" s="1"/>
  <c r="H68" i="3"/>
  <c r="G68" i="3"/>
  <c r="I65" i="3"/>
  <c r="L65" i="3" s="1"/>
  <c r="H65" i="3"/>
  <c r="G65" i="3"/>
  <c r="I59" i="3"/>
  <c r="L59" i="3" s="1"/>
  <c r="H59" i="3"/>
  <c r="G59" i="3"/>
  <c r="I55" i="3"/>
  <c r="L55" i="3" s="1"/>
  <c r="H55" i="3"/>
  <c r="G55" i="3"/>
  <c r="I53" i="3"/>
  <c r="H53" i="3"/>
  <c r="G53" i="3"/>
  <c r="I45" i="3"/>
  <c r="I42" i="3" s="1"/>
  <c r="H45" i="3"/>
  <c r="H42" i="3" s="1"/>
  <c r="G45" i="3"/>
  <c r="G42" i="3" s="1"/>
  <c r="J34" i="3"/>
  <c r="K34" i="3"/>
  <c r="L41" i="3"/>
  <c r="L40" i="3"/>
  <c r="L39" i="3"/>
  <c r="L38" i="3"/>
  <c r="L37" i="3"/>
  <c r="L36" i="3"/>
  <c r="L34" i="3"/>
  <c r="L33" i="3"/>
  <c r="L32" i="3"/>
  <c r="L31" i="3"/>
  <c r="L29" i="3"/>
  <c r="L28" i="3"/>
  <c r="L27" i="3"/>
  <c r="L26" i="3"/>
  <c r="L25" i="3"/>
  <c r="L23" i="3"/>
  <c r="L22" i="3"/>
  <c r="K41" i="3"/>
  <c r="K40" i="3"/>
  <c r="K39" i="3"/>
  <c r="K38" i="3"/>
  <c r="K37" i="3"/>
  <c r="K36" i="3"/>
  <c r="K33" i="3"/>
  <c r="K32" i="3"/>
  <c r="K31" i="3"/>
  <c r="K29" i="3"/>
  <c r="K28" i="3"/>
  <c r="K27" i="3"/>
  <c r="K26" i="3"/>
  <c r="K25" i="3"/>
  <c r="K23" i="3"/>
  <c r="K22" i="3"/>
  <c r="J41" i="3"/>
  <c r="J40" i="3"/>
  <c r="J39" i="3"/>
  <c r="J38" i="3"/>
  <c r="J37" i="3"/>
  <c r="J36" i="3"/>
  <c r="J33" i="3"/>
  <c r="J32" i="3"/>
  <c r="J31" i="3"/>
  <c r="J29" i="3"/>
  <c r="J28" i="3"/>
  <c r="J27" i="3"/>
  <c r="J26" i="3"/>
  <c r="J25" i="3"/>
  <c r="J23" i="3"/>
  <c r="J22" i="3"/>
  <c r="I35" i="3"/>
  <c r="H35" i="3"/>
  <c r="G35" i="3"/>
  <c r="I30" i="3"/>
  <c r="H30" i="3"/>
  <c r="G30" i="3"/>
  <c r="I24" i="3"/>
  <c r="I21" i="3" s="1"/>
  <c r="I20" i="3" s="1"/>
  <c r="H24" i="3"/>
  <c r="H21" i="3" s="1"/>
  <c r="G24" i="3"/>
  <c r="G21" i="3" s="1"/>
  <c r="J55" i="3" l="1"/>
  <c r="G58" i="3"/>
  <c r="G20" i="3"/>
  <c r="J35" i="3"/>
  <c r="J59" i="3"/>
  <c r="H58" i="3"/>
  <c r="H51" i="3" s="1"/>
  <c r="G51" i="3"/>
  <c r="K30" i="3"/>
  <c r="K35" i="3"/>
  <c r="L35" i="3"/>
  <c r="J68" i="3"/>
  <c r="K55" i="3"/>
  <c r="K59" i="3"/>
  <c r="K65" i="3"/>
  <c r="J45" i="3"/>
  <c r="J42" i="3" s="1"/>
  <c r="J65" i="3"/>
  <c r="L45" i="3"/>
  <c r="L42" i="3" s="1"/>
  <c r="H20" i="3"/>
  <c r="J24" i="3"/>
  <c r="J21" i="3" s="1"/>
  <c r="K24" i="3"/>
  <c r="K21" i="3" s="1"/>
  <c r="L24" i="3"/>
  <c r="L21" i="3" s="1"/>
  <c r="L30" i="3"/>
  <c r="K45" i="3"/>
  <c r="K42" i="3" s="1"/>
  <c r="K68" i="3"/>
  <c r="J30" i="3"/>
  <c r="I58" i="3"/>
  <c r="I51" i="3" s="1"/>
  <c r="O72" i="4"/>
  <c r="N72" i="4"/>
  <c r="M72" i="4"/>
  <c r="L72" i="4"/>
  <c r="O65" i="4"/>
  <c r="N65" i="4"/>
  <c r="M65" i="4"/>
  <c r="L65" i="4"/>
  <c r="O64" i="4"/>
  <c r="O63" i="4" s="1"/>
  <c r="N64" i="4"/>
  <c r="N63" i="4" s="1"/>
  <c r="M64" i="4"/>
  <c r="M63" i="4" s="1"/>
  <c r="L64" i="4"/>
  <c r="L63" i="4" s="1"/>
  <c r="O62" i="4"/>
  <c r="N62" i="4"/>
  <c r="M62" i="4"/>
  <c r="L62" i="4"/>
  <c r="O61" i="4"/>
  <c r="O60" i="4" s="1"/>
  <c r="N61" i="4"/>
  <c r="M61" i="4"/>
  <c r="M60" i="4" s="1"/>
  <c r="L61" i="4"/>
  <c r="L60" i="4" s="1"/>
  <c r="O51" i="4"/>
  <c r="N51" i="4"/>
  <c r="M51" i="4"/>
  <c r="L51" i="4"/>
  <c r="O42" i="4"/>
  <c r="N42" i="4"/>
  <c r="M42" i="4"/>
  <c r="L42" i="4"/>
  <c r="O34" i="4"/>
  <c r="N34" i="4"/>
  <c r="M34" i="4"/>
  <c r="L34" i="4"/>
  <c r="O33" i="4"/>
  <c r="N33" i="4"/>
  <c r="M33" i="4"/>
  <c r="L33" i="4"/>
  <c r="O32" i="4"/>
  <c r="N32" i="4"/>
  <c r="M32" i="4"/>
  <c r="L32" i="4"/>
  <c r="O31" i="4"/>
  <c r="N31" i="4"/>
  <c r="M31" i="4"/>
  <c r="L31" i="4"/>
  <c r="O30" i="4"/>
  <c r="N30" i="4"/>
  <c r="M30" i="4"/>
  <c r="L30" i="4"/>
  <c r="O29" i="4"/>
  <c r="N29" i="4"/>
  <c r="M29" i="4"/>
  <c r="L29" i="4"/>
  <c r="O28" i="4"/>
  <c r="N28" i="4"/>
  <c r="M28" i="4"/>
  <c r="M27" i="4" s="1"/>
  <c r="L28" i="4"/>
  <c r="O26" i="4"/>
  <c r="N26" i="4"/>
  <c r="M26" i="4"/>
  <c r="L26" i="4"/>
  <c r="O25" i="4"/>
  <c r="N25" i="4"/>
  <c r="M25" i="4"/>
  <c r="L25" i="4"/>
  <c r="O24" i="4"/>
  <c r="N24" i="4"/>
  <c r="M24" i="4"/>
  <c r="M22" i="4" s="1"/>
  <c r="L24" i="4"/>
  <c r="L22" i="4" s="1"/>
  <c r="M21" i="4" l="1"/>
  <c r="M73" i="4" s="1"/>
  <c r="N27" i="4"/>
  <c r="L27" i="4"/>
  <c r="L21" i="4" s="1"/>
  <c r="L73" i="4" s="1"/>
  <c r="L20" i="3"/>
  <c r="L58" i="3"/>
  <c r="N22" i="4"/>
  <c r="O22" i="4"/>
  <c r="J58" i="3"/>
  <c r="J51" i="3" s="1"/>
  <c r="O27" i="4"/>
  <c r="K20" i="3"/>
  <c r="L51" i="3"/>
  <c r="K58" i="3"/>
  <c r="K51" i="3" s="1"/>
  <c r="N60" i="4"/>
  <c r="J20" i="3"/>
  <c r="N21" i="4" l="1"/>
  <c r="N73" i="4" s="1"/>
  <c r="O21" i="4"/>
  <c r="O73" i="4" s="1"/>
</calcChain>
</file>

<file path=xl/sharedStrings.xml><?xml version="1.0" encoding="utf-8"?>
<sst xmlns="http://schemas.openxmlformats.org/spreadsheetml/2006/main" count="5043" uniqueCount="568">
  <si>
    <t>Indicatorii</t>
  </si>
  <si>
    <t>Cod rînd</t>
  </si>
  <si>
    <t xml:space="preserve">    VENITURI,  total</t>
  </si>
  <si>
    <t>1. Venituri proprii</t>
  </si>
  <si>
    <t>inclusiv:</t>
  </si>
  <si>
    <t>1.1.1 taxa de studii, conform contractelor</t>
  </si>
  <si>
    <t>0111</t>
  </si>
  <si>
    <t>1.1.2 alte taxe de instruire</t>
  </si>
  <si>
    <t>0112</t>
  </si>
  <si>
    <t>1.1.3 taxa de întreținere în cămine</t>
  </si>
  <si>
    <t>0113</t>
  </si>
  <si>
    <t>1.1.4 alimentația în cantine</t>
  </si>
  <si>
    <t>1.1.5 altele</t>
  </si>
  <si>
    <t>0115</t>
  </si>
  <si>
    <t>1.2. Incasari de la darea în arendă</t>
  </si>
  <si>
    <t xml:space="preserve">2. Transferuri de la bugetul de stat      </t>
  </si>
  <si>
    <t xml:space="preserve"> COSTURI și CHELTUIELI,  total</t>
  </si>
  <si>
    <t>din care:</t>
  </si>
  <si>
    <t>Cheltuieli cu personalul</t>
  </si>
  <si>
    <t>Cheltuieli pentru procurarea imobilizărilor corporale</t>
  </si>
  <si>
    <t>Cheltuieli privind reparaţia capitală a  imobilizărilor corporale</t>
  </si>
  <si>
    <t>Cheltuieli privind amortizarea și deprecierea</t>
  </si>
  <si>
    <t>Conducător</t>
  </si>
  <si>
    <t>(semnatura)</t>
  </si>
  <si>
    <t>(numele, prenumele)</t>
  </si>
  <si>
    <t>Aprobat prin ordinul Ministrului  Finanţelor al Republicii Moldova</t>
  </si>
  <si>
    <r>
      <t xml:space="preserve">INFORMATIE </t>
    </r>
    <r>
      <rPr>
        <sz val="14"/>
        <rFont val="Times New Roman CE"/>
        <charset val="204"/>
      </rPr>
      <t xml:space="preserve"> </t>
    </r>
  </si>
  <si>
    <t>Cod</t>
  </si>
  <si>
    <t>x</t>
  </si>
  <si>
    <t xml:space="preserve">  Denumirea indicatorilor</t>
  </si>
  <si>
    <t>cod rînd</t>
  </si>
  <si>
    <t>unitatea de măsură</t>
  </si>
  <si>
    <t>Plăţi din alocaţiile transferate de la buget</t>
  </si>
  <si>
    <t>Plăţi din veniturile  proprii</t>
  </si>
  <si>
    <t>Plăţi, total</t>
  </si>
  <si>
    <t>aprobate anual</t>
  </si>
  <si>
    <t>precizate anual</t>
  </si>
  <si>
    <t>executat pe perioada de gestiune</t>
  </si>
  <si>
    <t>mii lei</t>
  </si>
  <si>
    <t>Burse</t>
  </si>
  <si>
    <t>Bursa Republicii</t>
  </si>
  <si>
    <t>Bursa Guvernului</t>
  </si>
  <si>
    <t>Bursa "Gaudeamus"</t>
  </si>
  <si>
    <t>Bursa CEEPUS</t>
  </si>
  <si>
    <t>Numărul mediu de bursieri, total</t>
  </si>
  <si>
    <t>cu bursa de studii</t>
  </si>
  <si>
    <t>Notă: a) Prezenta informație se întocmeşte de către instituţiile publice şi se prezintă organului ierarhic superior (fondator);</t>
  </si>
  <si>
    <t xml:space="preserve">           c) Datele se completează cu o singură cifră după virgulă.</t>
  </si>
  <si>
    <r>
      <t xml:space="preserve">INFORMATIE </t>
    </r>
    <r>
      <rPr>
        <sz val="14"/>
        <rFont val="Times New Roman CE"/>
        <charset val="204"/>
      </rPr>
      <t xml:space="preserve"> privind cheltuielile</t>
    </r>
  </si>
  <si>
    <t>372</t>
  </si>
  <si>
    <t>Costurile şi cheltuielile din alocaţiile transferate de la buget</t>
  </si>
  <si>
    <t>Costurile şi cheltuielile din veniturile  proprii
 (din taxa de studii)</t>
  </si>
  <si>
    <t>Costuri şi cheltuieli, total</t>
  </si>
  <si>
    <t>efective pe perioada de gestiune</t>
  </si>
  <si>
    <t>Cosumuri şi cheltuieli, total</t>
  </si>
  <si>
    <t>Cheltuieli cu personalul, total</t>
  </si>
  <si>
    <t>Retribuirea muncii</t>
  </si>
  <si>
    <t>Contribuții de asigurări sociale de stat obligatorii</t>
  </si>
  <si>
    <t>Primele de asig.oblig. de asist. medic. achitate de patron</t>
  </si>
  <si>
    <r>
      <t xml:space="preserve">Consumuri și cheltuieli aferente serviciilor, </t>
    </r>
    <r>
      <rPr>
        <i/>
        <sz val="10"/>
        <rFont val="Times New Roman CE"/>
        <charset val="204"/>
      </rPr>
      <t>din care</t>
    </r>
    <r>
      <rPr>
        <sz val="10"/>
        <rFont val="Times New Roman CE"/>
        <charset val="204"/>
      </rPr>
      <t>:</t>
    </r>
  </si>
  <si>
    <t>Servicii energetice și comunale</t>
  </si>
  <si>
    <t>Servicii informaționale și de telecomunicații</t>
  </si>
  <si>
    <t>Servicii de locațiune</t>
  </si>
  <si>
    <t>Servicii de transport</t>
  </si>
  <si>
    <t>Servicii de reparații curente</t>
  </si>
  <si>
    <t>Formare profesională</t>
  </si>
  <si>
    <t>Deplasări de serviciu</t>
  </si>
  <si>
    <t>Servicii de abonare la ediții periodice</t>
  </si>
  <si>
    <t>Servicii editoriale</t>
  </si>
  <si>
    <t>Servicii de pază</t>
  </si>
  <si>
    <t>Servicii de protocol</t>
  </si>
  <si>
    <t>servicii poștale</t>
  </si>
  <si>
    <t>servicii judiciare</t>
  </si>
  <si>
    <t>servicii bancare</t>
  </si>
  <si>
    <t>Alte servicii</t>
  </si>
  <si>
    <r>
      <t xml:space="preserve">Consumuri și cheltuieli materiale, </t>
    </r>
    <r>
      <rPr>
        <i/>
        <sz val="10"/>
        <rFont val="Times New Roman CE"/>
        <charset val="204"/>
      </rPr>
      <t>inclusiv:</t>
    </r>
  </si>
  <si>
    <t>Combustibil, carburanți și lubrifianți</t>
  </si>
  <si>
    <t>Piese de schimb</t>
  </si>
  <si>
    <t>Produse alimentare</t>
  </si>
  <si>
    <t>Medicamente și materiale sanitare</t>
  </si>
  <si>
    <t>Materiale pentru scopuri didactice, ştiinţifice şi alte scopuri</t>
  </si>
  <si>
    <t>Materiale de uz gospodăresc și rechizite de birou</t>
  </si>
  <si>
    <t>Materiale de construcție</t>
  </si>
  <si>
    <t>Accesorii de pat, îmbrăcăminte și încălțăminte</t>
  </si>
  <si>
    <t>Alte materiale</t>
  </si>
  <si>
    <r>
      <rPr>
        <b/>
        <sz val="10"/>
        <rFont val="Times New Roman CE"/>
        <charset val="204"/>
      </rPr>
      <t>Prestații sociale,</t>
    </r>
    <r>
      <rPr>
        <sz val="10"/>
        <rFont val="Times New Roman CE"/>
        <charset val="204"/>
      </rPr>
      <t xml:space="preserve"> </t>
    </r>
    <r>
      <rPr>
        <i/>
        <sz val="10"/>
        <rFont val="Times New Roman CE"/>
        <charset val="204"/>
      </rPr>
      <t>din care:</t>
    </r>
  </si>
  <si>
    <t>Indemnizații la încetarea contractului 
de muncă</t>
  </si>
  <si>
    <t>Indemnizaţii pentru incapacitatea temporară de muncă</t>
  </si>
  <si>
    <r>
      <t xml:space="preserve">Alte cheltuieli, </t>
    </r>
    <r>
      <rPr>
        <i/>
        <sz val="10"/>
        <rFont val="Times New Roman"/>
        <family val="1"/>
        <charset val="204"/>
      </rPr>
      <t>din care:</t>
    </r>
  </si>
  <si>
    <t>Alte cheltuieli în bază de contracte cu persoane fizice</t>
  </si>
  <si>
    <r>
      <t xml:space="preserve">Cheltuieli pentru procurarea imobilizărilor corporale, </t>
    </r>
    <r>
      <rPr>
        <i/>
        <sz val="10"/>
        <rFont val="Times New Roman CE"/>
        <charset val="204"/>
      </rPr>
      <t>inclusiv:</t>
    </r>
  </si>
  <si>
    <t>imobile</t>
  </si>
  <si>
    <t>alte mijloace fixe</t>
  </si>
  <si>
    <r>
      <t xml:space="preserve">Cheltuieli privind reparația capitală a imobilizărilor corporale, </t>
    </r>
    <r>
      <rPr>
        <i/>
        <sz val="10"/>
        <rFont val="Times New Roman CE"/>
        <charset val="204"/>
      </rPr>
      <t>inclusiv:</t>
    </r>
  </si>
  <si>
    <t>pers.</t>
  </si>
  <si>
    <t>lei</t>
  </si>
  <si>
    <t xml:space="preserve">           b) Organul ierarhic superior (fondator) generalizează informația şi  prezintă Ministerului Finanţelor cu anexarea copiei formularelor pe fiecare instituție;</t>
  </si>
  <si>
    <t>Costurile şi cheltuielile din veniturile  proprii
 (din taxa de cazare)</t>
  </si>
  <si>
    <t>Numărul mediu de locatari</t>
  </si>
  <si>
    <t>Costul mediu a unui loc</t>
  </si>
  <si>
    <t>Bursa pentru elevii din învăţămîntul profesional tehnic secundar</t>
  </si>
  <si>
    <t xml:space="preserve">Bursa pentru studenţii din învăţămîntul superior ( ciclul II) </t>
  </si>
  <si>
    <t xml:space="preserve">Bursa pentru studenţii din învăţămîntul superior (ciclul I, studii integrate) </t>
  </si>
  <si>
    <r>
      <t xml:space="preserve">Burse total, </t>
    </r>
    <r>
      <rPr>
        <i/>
        <sz val="10"/>
        <rFont val="Times New Roman CE"/>
        <charset val="204"/>
      </rPr>
      <t>din care:</t>
    </r>
  </si>
  <si>
    <r>
      <t xml:space="preserve">Bursa pentru studenţii din învăţămîntul superior, </t>
    </r>
    <r>
      <rPr>
        <i/>
        <sz val="10"/>
        <rFont val="Times New Roman"/>
        <family val="1"/>
        <charset val="204"/>
      </rPr>
      <t>inclusiv:</t>
    </r>
  </si>
  <si>
    <t>ciclul I, studii integrate</t>
  </si>
  <si>
    <t xml:space="preserve">ciclul II </t>
  </si>
  <si>
    <r>
      <t xml:space="preserve">Burse de studii, </t>
    </r>
    <r>
      <rPr>
        <i/>
        <sz val="10"/>
        <rFont val="Times New Roman CE"/>
        <charset val="204"/>
      </rPr>
      <t>inclusiv:</t>
    </r>
  </si>
  <si>
    <r>
      <t xml:space="preserve">Burse sociale, </t>
    </r>
    <r>
      <rPr>
        <i/>
        <sz val="10"/>
        <rFont val="Times New Roman CE"/>
        <charset val="204"/>
      </rPr>
      <t>inclusiv:</t>
    </r>
  </si>
  <si>
    <t>Bursa pentru studenţii din învăţămîntul superior</t>
  </si>
  <si>
    <r>
      <t xml:space="preserve">Contingentul mediu total, </t>
    </r>
    <r>
      <rPr>
        <i/>
        <sz val="10"/>
        <rFont val="Times New Roman CE"/>
        <charset val="204"/>
      </rPr>
      <t>inclusiv:</t>
    </r>
  </si>
  <si>
    <t>elevii din învăţămîntul profesional tehnic secundar</t>
  </si>
  <si>
    <r>
      <t xml:space="preserve">studenţii din învăţămîntul superior, </t>
    </r>
    <r>
      <rPr>
        <i/>
        <sz val="10"/>
        <rFont val="Times New Roman"/>
        <family val="1"/>
        <charset val="204"/>
      </rPr>
      <t>inclusiv:</t>
    </r>
  </si>
  <si>
    <r>
      <t>în învăţămîntul profesional tehnic
 secundar,</t>
    </r>
    <r>
      <rPr>
        <i/>
        <sz val="10"/>
        <rFont val="Times New Roman CE"/>
        <charset val="204"/>
      </rPr>
      <t>inclusiv:</t>
    </r>
  </si>
  <si>
    <t>cu bursa socială</t>
  </si>
  <si>
    <r>
      <t xml:space="preserve">în învăţămîntul superior, </t>
    </r>
    <r>
      <rPr>
        <i/>
        <sz val="10"/>
        <rFont val="Times New Roman CE"/>
        <charset val="204"/>
      </rPr>
      <t>din care</t>
    </r>
  </si>
  <si>
    <t>studenţii din învăţămîntul superior</t>
  </si>
  <si>
    <t>"  _____ " ___________________20___</t>
  </si>
  <si>
    <t>0114</t>
  </si>
  <si>
    <t>Consumuri și cheltuieli materiale</t>
  </si>
  <si>
    <t>Prestații sociale (indemnizații, compensații...)</t>
  </si>
  <si>
    <r>
      <t xml:space="preserve"> </t>
    </r>
    <r>
      <rPr>
        <sz val="10"/>
        <rFont val="Times New Roman"/>
        <family val="1"/>
        <charset val="204"/>
      </rPr>
      <t>(trimestrială,</t>
    </r>
    <r>
      <rPr>
        <sz val="10"/>
        <rFont val="Times New Roman"/>
        <family val="1"/>
      </rPr>
      <t xml:space="preserve"> </t>
    </r>
    <r>
      <rPr>
        <sz val="10"/>
        <rFont val="Times New Roman"/>
        <family val="1"/>
        <charset val="204"/>
      </rPr>
      <t>anuală</t>
    </r>
    <r>
      <rPr>
        <u/>
        <sz val="10"/>
        <rFont val="Times New Roman"/>
        <family val="1"/>
        <charset val="204"/>
      </rPr>
      <t>)</t>
    </r>
  </si>
  <si>
    <r>
      <rPr>
        <b/>
        <sz val="10"/>
        <rFont val="Times New Roman CE"/>
        <charset val="204"/>
      </rPr>
      <t>cu bursa de studii</t>
    </r>
    <r>
      <rPr>
        <sz val="10"/>
        <rFont val="Times New Roman CE"/>
        <family val="1"/>
        <charset val="238"/>
      </rPr>
      <t xml:space="preserve">, </t>
    </r>
    <r>
      <rPr>
        <i/>
        <sz val="10"/>
        <rFont val="Times New Roman CE"/>
        <charset val="204"/>
      </rPr>
      <t>inclusiv:</t>
    </r>
  </si>
  <si>
    <t>(trimestrial, anual)</t>
  </si>
  <si>
    <t xml:space="preserve">                                                           (comanda de stat sau în bază de taxe)</t>
  </si>
  <si>
    <t>INDICI</t>
  </si>
  <si>
    <t>Cod rind.</t>
  </si>
  <si>
    <t>Numarul mediu</t>
  </si>
  <si>
    <t>Efectiv:</t>
  </si>
  <si>
    <t>Prevăzut pe an</t>
  </si>
  <si>
    <t xml:space="preserve">Realizat în perioada de raportare </t>
  </si>
  <si>
    <t xml:space="preserve">la începutul anului </t>
  </si>
  <si>
    <t>la sfîrşitul perioadei de raportare</t>
  </si>
  <si>
    <t>Numărul de instituţii - total</t>
  </si>
  <si>
    <t>001</t>
  </si>
  <si>
    <t>Numărul de grupe, unităţi, învăţămînt de zi, inclusiv:</t>
  </si>
  <si>
    <t>080</t>
  </si>
  <si>
    <t>081</t>
  </si>
  <si>
    <t>082</t>
  </si>
  <si>
    <t>083</t>
  </si>
  <si>
    <t>084</t>
  </si>
  <si>
    <t>086</t>
  </si>
  <si>
    <t>087</t>
  </si>
  <si>
    <t>Numărul de grupe, unităţi, învăţămînt fără frecvenţă</t>
  </si>
  <si>
    <t>090</t>
  </si>
  <si>
    <t>350</t>
  </si>
  <si>
    <t>351</t>
  </si>
  <si>
    <t>352</t>
  </si>
  <si>
    <t>353</t>
  </si>
  <si>
    <t>354</t>
  </si>
  <si>
    <t>355</t>
  </si>
  <si>
    <t>356</t>
  </si>
  <si>
    <t>Îmnatriculaţi, persoane, inclusiv</t>
  </si>
  <si>
    <t>360</t>
  </si>
  <si>
    <t>361</t>
  </si>
  <si>
    <t>362</t>
  </si>
  <si>
    <t>363</t>
  </si>
  <si>
    <t>364</t>
  </si>
  <si>
    <t>365</t>
  </si>
  <si>
    <t>366</t>
  </si>
  <si>
    <t>Veniţi din alte instituţii de învăţămînt, transferaţi din alte forme de învăţămînt în cadrul instituţiei, persoane, inclusiv</t>
  </si>
  <si>
    <t>370</t>
  </si>
  <si>
    <t>371</t>
  </si>
  <si>
    <t>373</t>
  </si>
  <si>
    <t>374</t>
  </si>
  <si>
    <t>375</t>
  </si>
  <si>
    <t>376</t>
  </si>
  <si>
    <t>Transferaţi în alte instituţii de învăţămînt şi la alte forme de învăţămînt în cadrul instituţiei, persoane, inclusiv</t>
  </si>
  <si>
    <t>380</t>
  </si>
  <si>
    <t>381</t>
  </si>
  <si>
    <t>382</t>
  </si>
  <si>
    <t>383</t>
  </si>
  <si>
    <t>384</t>
  </si>
  <si>
    <t>385</t>
  </si>
  <si>
    <t>386</t>
  </si>
  <si>
    <t>Absolvenţi, persoane, inclusiv</t>
  </si>
  <si>
    <t>390</t>
  </si>
  <si>
    <t>391</t>
  </si>
  <si>
    <t>392</t>
  </si>
  <si>
    <t>393</t>
  </si>
  <si>
    <t>394</t>
  </si>
  <si>
    <t>395</t>
  </si>
  <si>
    <t>396</t>
  </si>
  <si>
    <t>Exmatriculaţi pînă la absolvire, persoane, inclusiv</t>
  </si>
  <si>
    <t>Numărul de bursieri, dintre care:</t>
  </si>
  <si>
    <t>-beneficiază de burse de studii, inclusiv:</t>
  </si>
  <si>
    <t>-beneficiază de burse nominale, inclusiv:</t>
  </si>
  <si>
    <t>-beneficiază de burse sociale, inclusiv:</t>
  </si>
  <si>
    <t>Numărul elevilor (studenţilor) scutiţi de plată taxei de studii complet sau parţial (în recalcularea a celor scutiţi deplin), persoane, inclusiv</t>
  </si>
  <si>
    <t>Numărul de elevi (studenţi) , persoane</t>
  </si>
  <si>
    <t>Înmatriculaţi, persoane</t>
  </si>
  <si>
    <t>Veniţi din alte instituţii de învăţămînt, transferaţi din alte forme de învăţămînt în cadrul instituţiei, persoane</t>
  </si>
  <si>
    <t>Transferaţi din alte instituţii de învăţămînt şi la alte forme de învăţămînt în cadrul instituţiei, persoane</t>
  </si>
  <si>
    <t xml:space="preserve">Absolvenţi, persoane </t>
  </si>
  <si>
    <t>Exmatriculaţi pînă la absolvire, persoane</t>
  </si>
  <si>
    <t>Numărul elevilor (studenţilor) scutiţi de plată taxei de studii complet sau parţial (în recalcularea a celor scutiţi deplin), persoane</t>
  </si>
  <si>
    <t>Din numărul total de studenţi/elevi, studenţi/elevi cu profil pedagogic, agrar, medical și farmaceutic</t>
  </si>
  <si>
    <t>Numărul de studenţi , persoane, inclusiv:</t>
  </si>
  <si>
    <t>- veniți din alte instituții de învățămînt</t>
  </si>
  <si>
    <t>- absolvenţi</t>
  </si>
  <si>
    <t>Total cheltuieli privind bursele, mii lei</t>
  </si>
  <si>
    <t xml:space="preserve"> </t>
  </si>
  <si>
    <t>Grupe (în baza studiilor liceale)</t>
  </si>
  <si>
    <t>Ciclul II-studii superioare de master</t>
  </si>
  <si>
    <t>Ciclul I-studii superioare de licență, studii integrate</t>
  </si>
  <si>
    <t>Grupe (în baza studiilor gimnaziale)</t>
  </si>
  <si>
    <t>Numărul de elevi/studenţi, persoane, inclusiv în:</t>
  </si>
  <si>
    <t>Profesional tehnic postsecundar (colegii, centre de excelență)</t>
  </si>
  <si>
    <r>
      <rPr>
        <sz val="9"/>
        <color indexed="8"/>
        <rFont val="Times New Roman"/>
        <family val="1"/>
        <charset val="204"/>
      </rPr>
      <t>Profesinal tehnic secundar</t>
    </r>
    <r>
      <rPr>
        <i/>
        <sz val="9"/>
        <color indexed="8"/>
        <rFont val="Times New Roman"/>
        <family val="1"/>
      </rPr>
      <t>(școli profesionale)</t>
    </r>
  </si>
  <si>
    <r>
      <rPr>
        <sz val="9"/>
        <color indexed="8"/>
        <rFont val="Times New Roman"/>
        <family val="1"/>
        <charset val="204"/>
      </rPr>
      <t>Profesinal tehnic secundar</t>
    </r>
    <r>
      <rPr>
        <i/>
        <sz val="9"/>
        <color indexed="8"/>
        <rFont val="Times New Roman"/>
        <family val="1"/>
      </rPr>
      <t xml:space="preserve">(școli profesionale), </t>
    </r>
    <r>
      <rPr>
        <sz val="9"/>
        <color indexed="8"/>
        <rFont val="Times New Roman"/>
        <family val="1"/>
        <charset val="204"/>
      </rPr>
      <t>inclusiv:</t>
    </r>
  </si>
  <si>
    <t>Ciclul III-studii superioare de doctor</t>
  </si>
  <si>
    <r>
      <t>Profesional tehnic postsecundar (</t>
    </r>
    <r>
      <rPr>
        <i/>
        <sz val="9"/>
        <color indexed="8"/>
        <rFont val="Times New Roman"/>
        <family val="1"/>
        <charset val="204"/>
      </rPr>
      <t>colegii, centre de excelență</t>
    </r>
    <r>
      <rPr>
        <sz val="9"/>
        <color indexed="8"/>
        <rFont val="Times New Roman"/>
        <family val="1"/>
      </rPr>
      <t>), inclusiv:</t>
    </r>
  </si>
  <si>
    <r>
      <t>Profesional tehnic postsecundar (</t>
    </r>
    <r>
      <rPr>
        <i/>
        <sz val="9"/>
        <color indexed="8"/>
        <rFont val="Times New Roman"/>
        <family val="1"/>
        <charset val="204"/>
      </rPr>
      <t>colegii, centre de excelență</t>
    </r>
    <r>
      <rPr>
        <sz val="9"/>
        <color indexed="8"/>
        <rFont val="Times New Roman"/>
        <family val="1"/>
      </rPr>
      <t>)</t>
    </r>
  </si>
  <si>
    <t>- transferați în alte instituții</t>
  </si>
  <si>
    <t>- exmatriculați</t>
  </si>
  <si>
    <r>
      <t xml:space="preserve">Profesional tehnic postsecundar </t>
    </r>
    <r>
      <rPr>
        <i/>
        <sz val="9"/>
        <color indexed="8"/>
        <rFont val="Times New Roman"/>
        <family val="1"/>
        <charset val="204"/>
      </rPr>
      <t>(colegii, centre de excelență)</t>
    </r>
  </si>
  <si>
    <t>cu profil pedagogic, agrar, medical și farmaceutic</t>
  </si>
  <si>
    <r>
      <t xml:space="preserve">Ciclul I-studii superioare de licență, studii integrate, </t>
    </r>
    <r>
      <rPr>
        <i/>
        <sz val="9"/>
        <color indexed="8"/>
        <rFont val="Times New Roman"/>
        <family val="1"/>
        <charset val="204"/>
      </rPr>
      <t>din care:</t>
    </r>
  </si>
  <si>
    <r>
      <t>Profesional tehnic postsecundar (</t>
    </r>
    <r>
      <rPr>
        <i/>
        <sz val="9"/>
        <color indexed="8"/>
        <rFont val="Times New Roman"/>
        <family val="1"/>
        <charset val="204"/>
      </rPr>
      <t>colegii, centre de excelență</t>
    </r>
    <r>
      <rPr>
        <sz val="9"/>
        <color indexed="8"/>
        <rFont val="Times New Roman"/>
        <family val="1"/>
      </rPr>
      <t>),</t>
    </r>
    <r>
      <rPr>
        <i/>
        <sz val="9"/>
        <color indexed="8"/>
        <rFont val="Times New Roman"/>
        <family val="1"/>
        <charset val="204"/>
      </rPr>
      <t xml:space="preserve"> din care:</t>
    </r>
  </si>
  <si>
    <t>Bursa de excelență și nominală</t>
  </si>
  <si>
    <t>Bursa pentru elevii din învăţămîntul profesional tehnic postsecundar și postsecundar nonterțiar</t>
  </si>
  <si>
    <t>elevii din învăţămîntul profesional tehnic postsecundar și postsecundar nonterțiar</t>
  </si>
  <si>
    <r>
      <t>în învăţămîntul profesional tehnic
 postsecundar și postsecundar nonterțiar,</t>
    </r>
    <r>
      <rPr>
        <i/>
        <sz val="10"/>
        <rFont val="Times New Roman CE"/>
        <charset val="204"/>
      </rPr>
      <t>inclusiv:</t>
    </r>
  </si>
  <si>
    <t>Medici rezidenți, medici secundari clinici</t>
  </si>
  <si>
    <t>Medici rezidenți</t>
  </si>
  <si>
    <t>Medici secundari clinici</t>
  </si>
  <si>
    <t>ciclul III</t>
  </si>
  <si>
    <t>Denumirea indicatorului</t>
  </si>
  <si>
    <t>Nrul rînd</t>
  </si>
  <si>
    <t>Aprobat 
pe an</t>
  </si>
  <si>
    <t>Precizat 
pe an</t>
  </si>
  <si>
    <t>Numărul
 mediu
 realizat pe
perioada
de raportare</t>
  </si>
  <si>
    <t>real încadrat</t>
  </si>
  <si>
    <t>Personal – total, inclusiv:</t>
  </si>
  <si>
    <t>Unităţi aprobate (posturi) - total</t>
  </si>
  <si>
    <t>-     cumularzi externi</t>
  </si>
  <si>
    <t>-     persoane ce deţin grad ştiinţific de doctor  în ştiinţe</t>
  </si>
  <si>
    <t>-     persoane ce deţin titlul onorific</t>
  </si>
  <si>
    <r>
      <t xml:space="preserve">-  </t>
    </r>
    <r>
      <rPr>
        <i/>
        <sz val="10"/>
        <color indexed="8"/>
        <rFont val="Times New Roman"/>
        <family val="1"/>
        <charset val="204"/>
      </rPr>
      <t>unităţi (posturi)</t>
    </r>
  </si>
  <si>
    <t>-  cumularzi externi</t>
  </si>
  <si>
    <t>-   persoane ce deţin grad ştiinţific de doctor în ştiinţe</t>
  </si>
  <si>
    <t>Cheltuieli de personal total:</t>
  </si>
  <si>
    <t>Retribuirea muncii – total, inclusiv:</t>
  </si>
  <si>
    <t>Prime de asigurare obligatorie de asistență medicală achitată de către angajator</t>
  </si>
  <si>
    <t>Retribuirea muncii personalului  de conducere</t>
  </si>
  <si>
    <t xml:space="preserve">              -  pentru grad ştiinţific de doctor în ştiinţe</t>
  </si>
  <si>
    <t xml:space="preserve">              -  pentru titlul onorific</t>
  </si>
  <si>
    <t xml:space="preserve">              -  pentru performanță</t>
  </si>
  <si>
    <t xml:space="preserve">              - cu caracter specific</t>
  </si>
  <si>
    <t>Retribuirea muncii personalului didactic auxiliar</t>
  </si>
  <si>
    <t xml:space="preserve"> Retribuirea muncii în regim de plată pe oră</t>
  </si>
  <si>
    <t xml:space="preserve"> Salarizarea lucrătorilor netitulari </t>
  </si>
  <si>
    <t xml:space="preserve"> Alte plăţi băneşti</t>
  </si>
  <si>
    <t xml:space="preserve"> Numărul de ore conform planului de studii</t>
  </si>
  <si>
    <t>X</t>
  </si>
  <si>
    <t xml:space="preserve"> Numărul de ore supra planului de studii</t>
  </si>
  <si>
    <t>real incadrat</t>
  </si>
  <si>
    <t xml:space="preserve">Numărul de instituţii ce deţin cămine – total </t>
  </si>
  <si>
    <t>Numărul căminelor, un.</t>
  </si>
  <si>
    <t>Numărul de locuri (paturi) conform actului Comisiei de stat de primire a căminelor în exploatare, un.</t>
  </si>
  <si>
    <t>Numărul persoanelor cazate, persoane dintre care:</t>
  </si>
  <si>
    <t>-  alte categorii</t>
  </si>
  <si>
    <t>Numărul lunilor de cazare, total, luni-om, inclusiv:</t>
  </si>
  <si>
    <t>Taxa pentru cazare în cămin (lunară), lei
inclusiv pentru:</t>
  </si>
  <si>
    <t>Cheltuieli total pentru întreţinerea căminelor, mii lei</t>
  </si>
  <si>
    <t>Costul lunar de întreţinere a unui loc (pat) în cămin, lei</t>
  </si>
  <si>
    <t>Gradul de utilizare a spaţiului locuibil (%)</t>
  </si>
  <si>
    <t>-  din mijloace proprii</t>
  </si>
  <si>
    <t>-  din resurse generale (comanda de stat)</t>
  </si>
  <si>
    <t>-  elevi învățămînt profesional tehnic secundar</t>
  </si>
  <si>
    <t>-  elevi învățămînt profesional tehnic postsecundar și postsecundar nonterțial</t>
  </si>
  <si>
    <r>
      <t xml:space="preserve">-  studenţi ciclul I </t>
    </r>
    <r>
      <rPr>
        <sz val="9"/>
        <color indexed="8"/>
        <rFont val="Times New Roman"/>
        <family val="1"/>
        <charset val="204"/>
      </rPr>
      <t xml:space="preserve"> </t>
    </r>
  </si>
  <si>
    <t>- studenți ciclul II, studenți-doctoranzi, medici rezidenţi, medici secundari clinici, în bază de taxe</t>
  </si>
  <si>
    <t>Comanda de Stat/Mijloace proprii</t>
  </si>
  <si>
    <t>RAPORT 3-16ag</t>
  </si>
  <si>
    <t>privind efectivul de elevi, studenţi, doctoranzi, medici rezidenți, medici secundari
clinici din instituțiile de învățămînt la autogestiune</t>
  </si>
  <si>
    <t>085</t>
  </si>
  <si>
    <t>357</t>
  </si>
  <si>
    <t>367</t>
  </si>
  <si>
    <t>377</t>
  </si>
  <si>
    <t>387</t>
  </si>
  <si>
    <t>397</t>
  </si>
  <si>
    <t xml:space="preserve">Numărul mediu
</t>
  </si>
  <si>
    <t>Realizat pe
perioada
de raportare</t>
  </si>
  <si>
    <t>Consumuri şi cheltuieli, total</t>
  </si>
  <si>
    <r>
      <t xml:space="preserve">    </t>
    </r>
    <r>
      <rPr>
        <sz val="8"/>
        <color indexed="8"/>
        <rFont val="Times New Roman"/>
        <family val="1"/>
        <charset val="204"/>
      </rPr>
      <t>- salariul de bază</t>
    </r>
  </si>
  <si>
    <t>cod</t>
  </si>
  <si>
    <t>Contabil-șef</t>
  </si>
  <si>
    <t>Şeful Secției planificare</t>
  </si>
  <si>
    <t>2.2 Burse</t>
  </si>
  <si>
    <t>2.3 Cămine</t>
  </si>
  <si>
    <t>Şeful secției planificare</t>
  </si>
  <si>
    <t>-     persoane ce deţin grad managerial</t>
  </si>
  <si>
    <t>-     persoane ce deţin posturi didactice</t>
  </si>
  <si>
    <r>
      <t xml:space="preserve">Personal de conducere*, </t>
    </r>
    <r>
      <rPr>
        <i/>
        <sz val="9"/>
        <color indexed="8"/>
        <rFont val="Times New Roman"/>
        <family val="1"/>
        <charset val="204"/>
      </rPr>
      <t>inclusiv:</t>
    </r>
  </si>
  <si>
    <t>-     persoane de conducere ce deţin posturi didactice</t>
  </si>
  <si>
    <r>
      <t xml:space="preserve">Personal didactic**, </t>
    </r>
    <r>
      <rPr>
        <i/>
        <sz val="9"/>
        <color indexed="8"/>
        <rFont val="Times New Roman"/>
        <family val="1"/>
        <charset val="204"/>
      </rPr>
      <t>inclusiv:</t>
    </r>
  </si>
  <si>
    <t>-   persoane ce deţin posturi didactice</t>
  </si>
  <si>
    <t>profesor (unități)</t>
  </si>
  <si>
    <t>maistru-instructor(unități)</t>
  </si>
  <si>
    <t>psiholog, psihopedagog(unități)</t>
  </si>
  <si>
    <t>alt personal didactic (unități)</t>
  </si>
  <si>
    <t>-  persoane ce deţin posturi didactice</t>
  </si>
  <si>
    <r>
      <t xml:space="preserve">Personal nedidactic****, </t>
    </r>
    <r>
      <rPr>
        <i/>
        <sz val="9"/>
        <color indexed="8"/>
        <rFont val="Times New Roman"/>
        <family val="1"/>
        <charset val="204"/>
      </rPr>
      <t>inclusiv:</t>
    </r>
  </si>
  <si>
    <t xml:space="preserve">    - sporuri, inclusiv:</t>
  </si>
  <si>
    <t xml:space="preserve">              - diferența de salariu</t>
  </si>
  <si>
    <t>Retribuirea muncii personalului didactic</t>
  </si>
  <si>
    <t xml:space="preserve">              - plăți compensatorii </t>
  </si>
  <si>
    <t xml:space="preserve"> Numărul elevilor la  un post de personal, inclusiv:</t>
  </si>
  <si>
    <r>
      <t xml:space="preserve">* </t>
    </r>
    <r>
      <rPr>
        <sz val="7"/>
        <rFont val="Times New Roman"/>
        <family val="1"/>
        <charset val="204"/>
      </rPr>
      <t>Funcțe de conducere: director, director adjunct, șef de secție</t>
    </r>
  </si>
  <si>
    <r>
      <t xml:space="preserve">** </t>
    </r>
    <r>
      <rPr>
        <sz val="7"/>
        <rFont val="Times New Roman"/>
        <family val="1"/>
        <charset val="204"/>
      </rPr>
      <t>Personal didactic: cadre didactice (profesor, maistru instructor) metodist, psiholog, psihopedagog, maiestru de concert, conducător de cerc, dirijor de cor, didijor de orhestră</t>
    </r>
  </si>
  <si>
    <r>
      <t xml:space="preserve">*** </t>
    </r>
    <r>
      <rPr>
        <sz val="7"/>
        <rFont val="Times New Roman"/>
        <family val="1"/>
        <charset val="204"/>
      </rPr>
      <t>Personal didactic auxiliar: bibliotecar, laborant și pedadogul social din căminele pentru elevi</t>
    </r>
  </si>
  <si>
    <r>
      <t xml:space="preserve">**** </t>
    </r>
    <r>
      <rPr>
        <sz val="7"/>
        <rFont val="Times New Roman"/>
        <family val="1"/>
        <charset val="204"/>
      </rPr>
      <t>Personal  nedidactic: personal administrativ gospodăresc , auxiliar și de deservire (inclusiv muncitori calificați și necalificați)</t>
    </r>
  </si>
  <si>
    <t>-  bibliotecar</t>
  </si>
  <si>
    <r>
      <t xml:space="preserve">Personal didactic auxiliar***, </t>
    </r>
    <r>
      <rPr>
        <i/>
        <sz val="9"/>
        <color indexed="8"/>
        <rFont val="Times New Roman"/>
        <family val="1"/>
        <charset val="204"/>
      </rPr>
      <t>din care:</t>
    </r>
  </si>
  <si>
    <t>-     bibliotecar</t>
  </si>
  <si>
    <t>-   persoane ce deţin titlul onorific</t>
  </si>
  <si>
    <t>-   cumularzi externi</t>
  </si>
  <si>
    <t>Retribuirea muncii personalului nedidactic</t>
  </si>
  <si>
    <t xml:space="preserve">Ciclul I-studii superioare de licență, studii integrate </t>
  </si>
  <si>
    <t xml:space="preserve">Grupe (în baza studiilor gimnaziale) </t>
  </si>
  <si>
    <t xml:space="preserve">Grupe (în baza studiilor liceale) </t>
  </si>
  <si>
    <r>
      <t>Grupe (în baza studiilor liceale)</t>
    </r>
    <r>
      <rPr>
        <i/>
        <sz val="9"/>
        <color rgb="FFFF0000"/>
        <rFont val="Times New Roman"/>
        <family val="1"/>
        <charset val="204"/>
      </rPr>
      <t xml:space="preserve"> </t>
    </r>
  </si>
  <si>
    <t xml:space="preserve">Ciclul I-studii superioare de licență, studii integrate  </t>
  </si>
  <si>
    <r>
      <t>Profesional tehnic postsecundar (</t>
    </r>
    <r>
      <rPr>
        <i/>
        <sz val="9"/>
        <color indexed="8"/>
        <rFont val="Times New Roman"/>
        <family val="1"/>
        <charset val="204"/>
      </rPr>
      <t>colegii, centre de excelență)</t>
    </r>
    <r>
      <rPr>
        <sz val="9"/>
        <color indexed="8"/>
        <rFont val="Times New Roman"/>
        <family val="1"/>
      </rPr>
      <t xml:space="preserve"> </t>
    </r>
  </si>
  <si>
    <r>
      <t>Profesional tehnic postsecundar (</t>
    </r>
    <r>
      <rPr>
        <i/>
        <sz val="9"/>
        <color indexed="8"/>
        <rFont val="Times New Roman"/>
        <family val="1"/>
        <charset val="204"/>
      </rPr>
      <t>colegii, centre de excelență</t>
    </r>
    <r>
      <rPr>
        <sz val="9"/>
        <color indexed="8"/>
        <rFont val="Times New Roman"/>
        <family val="1"/>
      </rPr>
      <t xml:space="preserve">) </t>
    </r>
  </si>
  <si>
    <t>RAPORT nr.3-3ag</t>
  </si>
  <si>
    <t>privind efectivul de locatari din căminele instituțiilor
de învățămînt la autogestiune</t>
  </si>
  <si>
    <t>RAPORT nr. 3-5ag</t>
  </si>
  <si>
    <t>Raport  nr.1ag</t>
  </si>
  <si>
    <t>Raport  nr.2ag</t>
  </si>
  <si>
    <t>Raport  nr.3ag</t>
  </si>
  <si>
    <t>Raport  nr.4ag</t>
  </si>
  <si>
    <r>
      <t xml:space="preserve">INFORMATIE </t>
    </r>
    <r>
      <rPr>
        <sz val="14"/>
        <rFont val="Times New Roman CE"/>
        <charset val="204"/>
      </rPr>
      <t xml:space="preserve"> privind cheltuielile din alocații bugetare și venituri proprii</t>
    </r>
  </si>
  <si>
    <t xml:space="preserve"> (taxa de studii) ale instituţiilor de învăţămînt la  autogestiune</t>
  </si>
  <si>
    <t xml:space="preserve">                                                instituţiilor de învățămînt la autogestiune</t>
  </si>
  <si>
    <r>
      <t xml:space="preserve">INFORMATIE  </t>
    </r>
    <r>
      <rPr>
        <sz val="12"/>
        <rFont val="Times New Roman"/>
        <family val="1"/>
        <charset val="204"/>
      </rPr>
      <t>privind veniturile/cheltuielile</t>
    </r>
  </si>
  <si>
    <t>privind bursele elevilor şi studenţilor din instituţiile de învăţămînt la autogestiune</t>
  </si>
  <si>
    <t>privind statele și efectivul de personal din instituțiile  de învățămînt profesional tehnic
 la autogestiune</t>
  </si>
  <si>
    <t>de întreținere a căminelor instituțiilor de învățămînt la  autogestiune</t>
  </si>
  <si>
    <t>- nedidactic</t>
  </si>
  <si>
    <t>Activitatea (P3)  _______________________________________________________</t>
  </si>
  <si>
    <t>Instituția  ________________________________________________________________________________</t>
  </si>
  <si>
    <t>Instituția  _______________________________________________________________________</t>
  </si>
  <si>
    <t>Instituția ______________________________________________________________________________________</t>
  </si>
  <si>
    <r>
      <t xml:space="preserve">    - sporuri,</t>
    </r>
    <r>
      <rPr>
        <i/>
        <sz val="8"/>
        <color indexed="8"/>
        <rFont val="Times New Roman"/>
        <family val="1"/>
        <charset val="204"/>
      </rPr>
      <t xml:space="preserve"> inclusiv:</t>
    </r>
  </si>
  <si>
    <r>
      <t xml:space="preserve">    - alte plăți, </t>
    </r>
    <r>
      <rPr>
        <i/>
        <sz val="8"/>
        <color indexed="8"/>
        <rFont val="Times New Roman"/>
        <family val="1"/>
        <charset val="204"/>
      </rPr>
      <t>din care:</t>
    </r>
  </si>
  <si>
    <t>Numărul mediu de elevi/studenţi</t>
  </si>
  <si>
    <t>Costul mediu a unui elev/student</t>
  </si>
  <si>
    <t>Numărul posturilor de personal didactic ce revin la un post de personal nedidactic</t>
  </si>
  <si>
    <t xml:space="preserve">           d) „Alte plăți”, la toate compartimentele, urmează a fi descrise  în nota informativă la raport.</t>
  </si>
  <si>
    <t>358</t>
  </si>
  <si>
    <t>Profesional tehnic postsecundar</t>
  </si>
  <si>
    <t>Profesional tehnic secundar</t>
  </si>
  <si>
    <t>Numărul de elevi în învățămîntul dual, inclusiv din:</t>
  </si>
  <si>
    <t>368</t>
  </si>
  <si>
    <t>398</t>
  </si>
  <si>
    <t>I. ÎNVĂŢĂMÎNT CU FRECVENȚĂ:</t>
  </si>
  <si>
    <t>II. ÎNVĂŢĂMĂÎNT CU FRECVENŢĂ REDUSĂ:</t>
  </si>
  <si>
    <t>- înmatriculaţi</t>
  </si>
  <si>
    <t>1.3. Incasari de la granturi, sponsorizări și donații</t>
  </si>
  <si>
    <t>Costuri și cheltuieli aferente serviciilor</t>
  </si>
  <si>
    <t xml:space="preserve"> b) Organul ierarhic superior (fondator) generalizează informația şi  prezintă Ministerului Finanţelor cu anexarea copiei formularelor pe fiecare instituție;</t>
  </si>
  <si>
    <r>
      <t>2.1 Comanda de stat</t>
    </r>
    <r>
      <rPr>
        <i/>
        <sz val="11"/>
        <color indexed="8"/>
        <rFont val="Times New Roman"/>
        <family val="1"/>
        <charset val="204"/>
      </rPr>
      <t>(fără burse),</t>
    </r>
    <r>
      <rPr>
        <i/>
        <sz val="7.5"/>
        <color indexed="8"/>
        <rFont val="Times New Roman"/>
        <family val="1"/>
        <charset val="204"/>
      </rPr>
      <t>inclusiv (P3):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b/>
        <i/>
        <sz val="10"/>
        <color indexed="8"/>
        <rFont val="Times New Roman"/>
        <family val="1"/>
        <charset val="204"/>
      </rPr>
      <t xml:space="preserve"> </t>
    </r>
    <r>
      <rPr>
        <b/>
        <i/>
        <sz val="11"/>
        <color indexed="8"/>
        <rFont val="Times New Roman"/>
        <family val="1"/>
        <charset val="204"/>
      </rPr>
      <t xml:space="preserve">               </t>
    </r>
  </si>
  <si>
    <r>
      <t xml:space="preserve">1.1. Incasari de la prestarea serviciilor contra plată, </t>
    </r>
    <r>
      <rPr>
        <i/>
        <sz val="8"/>
        <color indexed="8"/>
        <rFont val="Times New Roman"/>
        <family val="1"/>
        <charset val="204"/>
      </rPr>
      <t>inclusiv:</t>
    </r>
  </si>
  <si>
    <r>
      <rPr>
        <b/>
        <sz val="10"/>
        <rFont val="Times New Roman CE"/>
        <charset val="204"/>
      </rPr>
      <t>cu bursa socială,</t>
    </r>
    <r>
      <rPr>
        <sz val="10"/>
        <rFont val="Times New Roman CE"/>
        <family val="1"/>
        <charset val="238"/>
      </rPr>
      <t xml:space="preserve"> </t>
    </r>
    <r>
      <rPr>
        <i/>
        <sz val="10"/>
        <rFont val="Times New Roman CE"/>
        <charset val="204"/>
      </rPr>
      <t>inclusiv:</t>
    </r>
  </si>
  <si>
    <t>bursa de excelență și nominală</t>
  </si>
  <si>
    <t>bursa CEEPUS</t>
  </si>
  <si>
    <r>
      <t xml:space="preserve">Bursa Preşedintelui Republicii Moldova, </t>
    </r>
    <r>
      <rPr>
        <i/>
        <sz val="10"/>
        <rFont val="Times New Roman CE"/>
        <charset val="204"/>
      </rPr>
      <t>inclusiv:</t>
    </r>
  </si>
  <si>
    <t>bursa Președintelui Republicii Moldova</t>
  </si>
  <si>
    <t>bursa „Gaudeamus”</t>
  </si>
  <si>
    <t>0121</t>
  </si>
  <si>
    <t>0122</t>
  </si>
  <si>
    <t>- didactic</t>
  </si>
  <si>
    <t>0358</t>
  </si>
  <si>
    <t>0359</t>
  </si>
  <si>
    <t>0368</t>
  </si>
  <si>
    <t>0369</t>
  </si>
  <si>
    <t>0398</t>
  </si>
  <si>
    <t>0399</t>
  </si>
  <si>
    <t>0408</t>
  </si>
  <si>
    <t>0409</t>
  </si>
  <si>
    <t>-  elevi/studenţi orfani şi aflaţi sub tutelă</t>
  </si>
  <si>
    <t>- studenți ciclul II, studenți-doctoranzi, medici rezidenţi, medici secundari clinici,cu finanțare de la bugetul de stat</t>
  </si>
  <si>
    <t xml:space="preserve">-  colaboratori (angajații instituției, pers. din domeniul educației)                                                        </t>
  </si>
  <si>
    <t xml:space="preserve">        nr. 130  din  07.10.2019</t>
  </si>
  <si>
    <t>Aprobat prin ordinul ministrului  Finanţelor al Republicii Moldova</t>
  </si>
  <si>
    <t xml:space="preserve">               nr. 130  din  07.10.2019</t>
  </si>
  <si>
    <t xml:space="preserve">          nr. 130  din  07.10.2019</t>
  </si>
  <si>
    <t xml:space="preserve">                nr. 130  din  07.10.2019</t>
  </si>
  <si>
    <t>Bursa</t>
  </si>
  <si>
    <t>00216</t>
  </si>
  <si>
    <t>0220</t>
  </si>
  <si>
    <t>0931</t>
  </si>
  <si>
    <t>8808</t>
  </si>
  <si>
    <t>00204</t>
  </si>
  <si>
    <t>0204</t>
  </si>
  <si>
    <t>0216</t>
  </si>
  <si>
    <t>300</t>
  </si>
  <si>
    <t>servicii alimentare</t>
  </si>
  <si>
    <t>Numărul mediu de elevi/studenţi alimentati</t>
  </si>
  <si>
    <t>Numarul de zile in care s-au alimentat</t>
  </si>
  <si>
    <t>zile</t>
  </si>
  <si>
    <r>
      <t>Sursa de finanțare  ___________</t>
    </r>
    <r>
      <rPr>
        <b/>
        <sz val="11"/>
        <color indexed="8"/>
        <rFont val="Times New Roman"/>
        <family val="1"/>
        <charset val="204"/>
      </rPr>
      <t>Mijloace proprii_</t>
    </r>
    <r>
      <rPr>
        <sz val="11"/>
        <color indexed="8"/>
        <rFont val="Times New Roman"/>
        <family val="1"/>
        <charset val="204"/>
      </rPr>
      <t>_________________</t>
    </r>
  </si>
  <si>
    <t>00448</t>
  </si>
  <si>
    <t>00449</t>
  </si>
  <si>
    <r>
      <t>Sursa de finanțare  ____________</t>
    </r>
    <r>
      <rPr>
        <b/>
        <sz val="11"/>
        <color indexed="8"/>
        <rFont val="Times New Roman"/>
        <family val="1"/>
        <charset val="204"/>
      </rPr>
      <t>_Mijloace proprii_</t>
    </r>
    <r>
      <rPr>
        <sz val="11"/>
        <color indexed="8"/>
        <rFont val="Times New Roman"/>
        <family val="1"/>
        <charset val="204"/>
      </rPr>
      <t>___________</t>
    </r>
  </si>
  <si>
    <r>
      <rPr>
        <b/>
        <sz val="8"/>
        <color indexed="8"/>
        <rFont val="Times New Roman"/>
        <family val="1"/>
        <charset val="204"/>
      </rPr>
      <t>00216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sz val="8"/>
        <color indexed="8"/>
        <rFont val="Times New Roman"/>
        <family val="1"/>
        <charset val="204"/>
      </rPr>
      <t xml:space="preserve">Activitatea scolilor profesionale </t>
    </r>
    <r>
      <rPr>
        <sz val="11"/>
        <color indexed="8"/>
        <rFont val="Times New Roman"/>
        <family val="1"/>
        <charset val="204"/>
      </rPr>
      <t xml:space="preserve"> 
</t>
    </r>
    <r>
      <rPr>
        <sz val="6"/>
        <color indexed="8"/>
        <rFont val="Times New Roman"/>
        <family val="1"/>
        <charset val="204"/>
      </rPr>
      <t>(=r.151 din raportul 2ag 216 = r.100 din Raportul 4ag)</t>
    </r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</si>
  <si>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11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(=r.100 din raportul 3ag 216 = r.921 din raportul 3-16ag)</t>
    </r>
  </si>
  <si>
    <r>
      <rPr>
        <b/>
        <sz val="8"/>
        <color indexed="8"/>
        <rFont val="Times New Roman"/>
        <family val="1"/>
        <charset val="204"/>
      </rPr>
      <t>00407 Activitatea centrelor de excelență</t>
    </r>
    <r>
      <rPr>
        <sz val="11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(=r.100 din raportul 3ag 407 = r.921 din raportul 3-16ag)</t>
    </r>
  </si>
  <si>
    <t xml:space="preserve">                                          - buget</t>
  </si>
  <si>
    <t xml:space="preserve">                                          - venituri proprii</t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</si>
  <si>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11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 r.100 din raportul 2ag 216)</t>
    </r>
  </si>
  <si>
    <r>
      <rPr>
        <b/>
        <sz val="8"/>
        <color indexed="8"/>
        <rFont val="Times New Roman"/>
        <family val="1"/>
        <charset val="204"/>
      </rPr>
      <t>00407 Activitatea centrelor de excelență</t>
    </r>
    <r>
      <rPr>
        <sz val="11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 r.100 din raportul 2ag 407)</t>
    </r>
  </si>
  <si>
    <r>
      <rPr>
        <b/>
        <sz val="8"/>
        <color indexed="8"/>
        <rFont val="Times New Roman"/>
        <family val="1"/>
        <charset val="204"/>
      </rPr>
      <t>00448 Alimentatia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r.100 din raportul 2ag 448)</t>
    </r>
  </si>
  <si>
    <r>
      <rPr>
        <b/>
        <sz val="8"/>
        <color indexed="8"/>
        <rFont val="Times New Roman"/>
        <family val="1"/>
        <charset val="204"/>
      </rPr>
      <t xml:space="preserve">00407 Activitatea centrelor de excelență
</t>
    </r>
    <r>
      <rPr>
        <sz val="6"/>
        <color indexed="8"/>
        <rFont val="Times New Roman"/>
        <family val="1"/>
        <charset val="204"/>
      </rPr>
      <t>(=r.110 din raportul 2ag = r.500 din raportul 3-3ag)</t>
    </r>
  </si>
  <si>
    <r>
      <rPr>
        <b/>
        <sz val="8"/>
        <color indexed="8"/>
        <rFont val="Times New Roman"/>
        <family val="1"/>
        <charset val="204"/>
      </rPr>
      <t>00204 Cămine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(=r.110 din raportul 3ag = r.500 din raportul 3-3ag )</t>
    </r>
  </si>
  <si>
    <r>
      <rPr>
        <b/>
        <sz val="8"/>
        <color indexed="8"/>
        <rFont val="Times New Roman"/>
        <family val="1"/>
        <charset val="204"/>
      </rPr>
      <t>00448 Alimentatia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(=r.110 din raportul 2ag = r.500 din raportul 3-3ag)</t>
    </r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</si>
  <si>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8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(=r.120 din raportul 2ag 216)</t>
    </r>
  </si>
  <si>
    <r>
      <rPr>
        <b/>
        <sz val="8"/>
        <color indexed="8"/>
        <rFont val="Times New Roman"/>
        <family val="1"/>
        <charset val="204"/>
      </rPr>
      <t xml:space="preserve">00407 Activitatea centrelor de excelență
</t>
    </r>
    <r>
      <rPr>
        <sz val="6"/>
        <color indexed="8"/>
        <rFont val="Times New Roman"/>
        <family val="1"/>
        <charset val="204"/>
      </rPr>
      <t>(=r.120 din raportul 2ag)</t>
    </r>
  </si>
  <si>
    <r>
      <rPr>
        <b/>
        <sz val="8"/>
        <color indexed="8"/>
        <rFont val="Times New Roman"/>
        <family val="1"/>
        <charset val="204"/>
      </rPr>
      <t>00448 Alimentatia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(=r.120 din raportul 2ag)</t>
    </r>
  </si>
  <si>
    <r>
      <rPr>
        <b/>
        <sz val="8"/>
        <color indexed="8"/>
        <rFont val="Times New Roman"/>
        <family val="1"/>
        <charset val="204"/>
      </rPr>
      <t>00204 Cămine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(=r.120 din raportul 3ag)</t>
    </r>
  </si>
  <si>
    <r>
      <rPr>
        <b/>
        <sz val="8"/>
        <color indexed="8"/>
        <rFont val="Times New Roman"/>
        <family val="1"/>
        <charset val="204"/>
      </rPr>
      <t>00448 Alimentatia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r.160 din raportul 2ag)</t>
    </r>
  </si>
  <si>
    <r>
      <rPr>
        <b/>
        <sz val="8"/>
        <color indexed="8"/>
        <rFont val="Times New Roman"/>
        <family val="1"/>
        <charset val="204"/>
      </rPr>
      <t>00204 Cămine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r.150 din raportul 3ag)</t>
    </r>
  </si>
  <si>
    <r>
      <rPr>
        <b/>
        <sz val="8"/>
        <color indexed="8"/>
        <rFont val="Times New Roman"/>
        <family val="1"/>
        <charset val="204"/>
      </rPr>
      <t xml:space="preserve">00407 Activitatea centrelor de excelență
</t>
    </r>
    <r>
      <rPr>
        <sz val="6"/>
        <color indexed="8"/>
        <rFont val="Times New Roman"/>
        <family val="1"/>
        <charset val="204"/>
      </rPr>
      <t>(= r.160 din raportul 2ag)</t>
    </r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</si>
  <si>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8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 r.160 din raportul 2ag 216)</t>
    </r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</si>
  <si>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8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 r.140 din raportul 2ag 216)</t>
    </r>
  </si>
  <si>
    <r>
      <rPr>
        <b/>
        <sz val="8"/>
        <color indexed="8"/>
        <rFont val="Times New Roman"/>
        <family val="1"/>
        <charset val="204"/>
      </rPr>
      <t xml:space="preserve">00407 Activitatea centrelor de excelență
</t>
    </r>
    <r>
      <rPr>
        <sz val="6"/>
        <color indexed="8"/>
        <rFont val="Times New Roman"/>
        <family val="1"/>
        <charset val="204"/>
      </rPr>
      <t>(= r.140 din raportul 2ag)</t>
    </r>
  </si>
  <si>
    <r>
      <rPr>
        <b/>
        <sz val="8"/>
        <color indexed="8"/>
        <rFont val="Times New Roman"/>
        <family val="1"/>
        <charset val="204"/>
      </rPr>
      <t>00204 Cămine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r.130 din raportul 3ag)</t>
    </r>
  </si>
  <si>
    <r>
      <rPr>
        <b/>
        <sz val="8"/>
        <color indexed="8"/>
        <rFont val="Times New Roman"/>
        <family val="1"/>
        <charset val="204"/>
      </rPr>
      <t>00448 Alimentatia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r.140 din raportul 2ag)</t>
    </r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</si>
  <si>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8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 r.170 din raportul 2ag 216)</t>
    </r>
  </si>
  <si>
    <r>
      <rPr>
        <b/>
        <sz val="8"/>
        <color indexed="8"/>
        <rFont val="Times New Roman"/>
        <family val="1"/>
        <charset val="204"/>
      </rPr>
      <t xml:space="preserve">00407 Activitatea centrelor de excelență
</t>
    </r>
    <r>
      <rPr>
        <sz val="6"/>
        <color indexed="8"/>
        <rFont val="Times New Roman"/>
        <family val="1"/>
        <charset val="204"/>
      </rPr>
      <t>(= r.170 din raportul 2ag)</t>
    </r>
  </si>
  <si>
    <r>
      <rPr>
        <b/>
        <sz val="8"/>
        <color indexed="8"/>
        <rFont val="Times New Roman"/>
        <family val="1"/>
        <charset val="204"/>
      </rPr>
      <t>00204 Cămine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r.160 din raportul 3ag)</t>
    </r>
  </si>
  <si>
    <r>
      <rPr>
        <b/>
        <sz val="8"/>
        <color indexed="8"/>
        <rFont val="Times New Roman"/>
        <family val="1"/>
        <charset val="204"/>
      </rPr>
      <t>00448 Alimentatia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r.170 din raportul 2ag)</t>
    </r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</si>
  <si>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8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 r.180 din raportul 2ag 216)</t>
    </r>
  </si>
  <si>
    <r>
      <rPr>
        <b/>
        <sz val="8"/>
        <color indexed="8"/>
        <rFont val="Times New Roman"/>
        <family val="1"/>
        <charset val="204"/>
      </rPr>
      <t xml:space="preserve">00407 Activitatea centrelor de excelență
</t>
    </r>
    <r>
      <rPr>
        <sz val="6"/>
        <color indexed="8"/>
        <rFont val="Times New Roman"/>
        <family val="1"/>
        <charset val="204"/>
      </rPr>
      <t>(= r.180 din raportul 2ag)</t>
    </r>
  </si>
  <si>
    <r>
      <rPr>
        <b/>
        <sz val="8"/>
        <color indexed="8"/>
        <rFont val="Times New Roman"/>
        <family val="1"/>
        <charset val="204"/>
      </rPr>
      <t>00204 Cămine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r.170 din raportul 3ag)</t>
    </r>
  </si>
  <si>
    <r>
      <rPr>
        <b/>
        <sz val="8"/>
        <color indexed="8"/>
        <rFont val="Times New Roman"/>
        <family val="1"/>
        <charset val="204"/>
      </rPr>
      <t>00448 Alimentatia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r.180 din raportul 2ag)</t>
    </r>
  </si>
  <si>
    <t>Alte cheltuieli</t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</si>
  <si>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8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 r.150 din raportul 2ag 216)</t>
    </r>
  </si>
  <si>
    <r>
      <rPr>
        <b/>
        <sz val="8"/>
        <color indexed="8"/>
        <rFont val="Times New Roman"/>
        <family val="1"/>
        <charset val="204"/>
      </rPr>
      <t xml:space="preserve">00407 Activitatea centrelor de excelență
</t>
    </r>
    <r>
      <rPr>
        <sz val="6"/>
        <color indexed="8"/>
        <rFont val="Times New Roman"/>
        <family val="1"/>
        <charset val="204"/>
      </rPr>
      <t>(= r.150 din raportul 2ag)</t>
    </r>
  </si>
  <si>
    <r>
      <rPr>
        <b/>
        <sz val="8"/>
        <color indexed="8"/>
        <rFont val="Times New Roman"/>
        <family val="1"/>
        <charset val="204"/>
      </rPr>
      <t>00204 Cămine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r.140 din raportul 3ag)</t>
    </r>
  </si>
  <si>
    <r>
      <rPr>
        <b/>
        <sz val="8"/>
        <color indexed="8"/>
        <rFont val="Times New Roman"/>
        <family val="1"/>
        <charset val="204"/>
      </rPr>
      <t>00448 Alimentatia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r.150 din raportul 2ag)</t>
    </r>
  </si>
  <si>
    <r>
      <rPr>
        <b/>
        <sz val="8"/>
        <color indexed="8"/>
        <rFont val="Times New Roman"/>
        <family val="1"/>
        <charset val="204"/>
      </rPr>
      <t>00407 Activitatea centrelor de excelență</t>
    </r>
    <r>
      <rPr>
        <sz val="11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(=r.151 din raportul 2ag 407= r.100 din Raportul 4ag)</t>
    </r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</si>
  <si>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8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 r.190 din raportul 2ag 216)</t>
    </r>
  </si>
  <si>
    <r>
      <rPr>
        <b/>
        <sz val="8"/>
        <color indexed="8"/>
        <rFont val="Times New Roman"/>
        <family val="1"/>
        <charset val="204"/>
      </rPr>
      <t xml:space="preserve">00407 Activitatea centrelor de excelență
</t>
    </r>
    <r>
      <rPr>
        <sz val="6"/>
        <color indexed="8"/>
        <rFont val="Times New Roman"/>
        <family val="1"/>
        <charset val="204"/>
      </rPr>
      <t>(= r.190 din raportul 2ag)</t>
    </r>
  </si>
  <si>
    <r>
      <rPr>
        <b/>
        <sz val="8"/>
        <color indexed="8"/>
        <rFont val="Times New Roman"/>
        <family val="1"/>
        <charset val="204"/>
      </rPr>
      <t>00204 Cămine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r.180 din raportul 3ag)</t>
    </r>
  </si>
  <si>
    <r>
      <rPr>
        <b/>
        <sz val="8"/>
        <color indexed="8"/>
        <rFont val="Times New Roman"/>
        <family val="1"/>
        <charset val="204"/>
      </rPr>
      <t>00448 Cantina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r.190 din raportul 2ag)</t>
    </r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</si>
  <si>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8"/>
        <color indexed="8"/>
        <rFont val="Times New Roman"/>
        <family val="1"/>
        <charset val="204"/>
      </rPr>
      <t xml:space="preserve">
</t>
    </r>
    <r>
      <rPr>
        <sz val="6"/>
        <color indexed="8"/>
        <rFont val="Times New Roman"/>
        <family val="1"/>
        <charset val="204"/>
      </rPr>
      <t>(= r.400 din raportul 2ag 216)</t>
    </r>
  </si>
  <si>
    <r>
      <rPr>
        <b/>
        <sz val="8"/>
        <color indexed="8"/>
        <rFont val="Times New Roman"/>
        <family val="1"/>
        <charset val="204"/>
      </rPr>
      <t xml:space="preserve">00407 Activitatea centrelor de excelență
</t>
    </r>
    <r>
      <rPr>
        <sz val="6"/>
        <color indexed="8"/>
        <rFont val="Times New Roman"/>
        <family val="1"/>
        <charset val="204"/>
      </rPr>
      <t>(= r.400 din raportul 2ag)</t>
    </r>
  </si>
  <si>
    <r>
      <rPr>
        <b/>
        <sz val="8"/>
        <color indexed="8"/>
        <rFont val="Times New Roman"/>
        <family val="1"/>
        <charset val="204"/>
      </rPr>
      <t>00204 Cămine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r.400 din raportul 3ag)</t>
    </r>
  </si>
  <si>
    <r>
      <rPr>
        <b/>
        <sz val="8"/>
        <color indexed="8"/>
        <rFont val="Times New Roman"/>
        <family val="1"/>
        <charset val="204"/>
      </rPr>
      <t>00448 Cantina</t>
    </r>
    <r>
      <rPr>
        <sz val="11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(= r.400 din raportul 2ag)</t>
    </r>
  </si>
  <si>
    <t>Sold la conturile bancare si/sau în casa instituției</t>
  </si>
  <si>
    <r>
      <t xml:space="preserve">Autoritatea publică (Org.1) (Fondator)              </t>
    </r>
    <r>
      <rPr>
        <b/>
        <sz val="10"/>
        <rFont val="Times New Roman"/>
        <family val="1"/>
        <charset val="204"/>
      </rPr>
      <t xml:space="preserve"> Ministerul Educatiei, Culturii si Cercetarii</t>
    </r>
  </si>
  <si>
    <r>
      <t xml:space="preserve">Grupa (F1-F3)                                                          </t>
    </r>
    <r>
      <rPr>
        <b/>
        <sz val="10"/>
        <rFont val="Times New Roman"/>
        <family val="1"/>
        <charset val="204"/>
      </rPr>
      <t>Învățământ profesional tehnic secundar</t>
    </r>
  </si>
  <si>
    <r>
      <t xml:space="preserve">Program/Sub-program (P1-P2)                             </t>
    </r>
    <r>
      <rPr>
        <b/>
        <sz val="10"/>
        <rFont val="Times New Roman"/>
        <family val="1"/>
        <charset val="204"/>
      </rPr>
      <t xml:space="preserve"> Învățământ profesional tehnic secundar</t>
    </r>
  </si>
  <si>
    <r>
      <t xml:space="preserve">Sursa de finanţare        </t>
    </r>
    <r>
      <rPr>
        <b/>
        <u/>
        <sz val="11"/>
        <rFont val="Times New Roman CE"/>
        <charset val="238"/>
      </rPr>
      <t>Comanda de stat + în bază de taxe)</t>
    </r>
  </si>
  <si>
    <r>
      <t xml:space="preserve">Autoritatea publică (Org.1) (Fondator)            </t>
    </r>
    <r>
      <rPr>
        <b/>
        <sz val="11"/>
        <rFont val="Times New Roman CE"/>
        <charset val="238"/>
      </rPr>
      <t xml:space="preserve">  Ministerul Educatiei, Culturii si Cercetarii</t>
    </r>
  </si>
  <si>
    <r>
      <t xml:space="preserve">Grupa (F1-F3)                                                 </t>
    </r>
    <r>
      <rPr>
        <b/>
        <sz val="11"/>
        <rFont val="Times New Roman CE"/>
        <charset val="238"/>
      </rPr>
      <t xml:space="preserve">   Învățământ profesional tehnic secundar</t>
    </r>
  </si>
  <si>
    <r>
      <t xml:space="preserve">Program/Sub-program (P1-P2)                          </t>
    </r>
    <r>
      <rPr>
        <b/>
        <sz val="11"/>
        <rFont val="Times New Roman CE"/>
        <charset val="238"/>
      </rPr>
      <t xml:space="preserve">  Învățământ profesional tehnic secundar</t>
    </r>
  </si>
  <si>
    <r>
      <t xml:space="preserve">Autoritatea publică (Org.1) (Fondator)             </t>
    </r>
    <r>
      <rPr>
        <b/>
        <sz val="12"/>
        <color indexed="8"/>
        <rFont val="Times New Roman"/>
        <family val="1"/>
        <charset val="204"/>
      </rPr>
      <t xml:space="preserve"> Ministerul Educatiei, Culturii si Cercetarii</t>
    </r>
  </si>
  <si>
    <r>
      <t xml:space="preserve">Grupa (F1-F3)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Învățământ profesional tehnic secundar</t>
    </r>
  </si>
  <si>
    <r>
      <t xml:space="preserve">Program/Sub-program (P1-P2)                        </t>
    </r>
    <r>
      <rPr>
        <b/>
        <sz val="12"/>
        <color indexed="8"/>
        <rFont val="Times New Roman"/>
        <family val="1"/>
        <charset val="204"/>
      </rPr>
      <t xml:space="preserve"> Învățământ profesional tehnic secundar</t>
    </r>
  </si>
  <si>
    <r>
      <t xml:space="preserve">Sursa de finanțare                         </t>
    </r>
    <r>
      <rPr>
        <u/>
        <sz val="11"/>
        <color indexed="8"/>
        <rFont val="Times New Roman"/>
        <family val="1"/>
        <charset val="204"/>
      </rPr>
      <t xml:space="preserve"> </t>
    </r>
    <r>
      <rPr>
        <b/>
        <u/>
        <sz val="12"/>
        <color indexed="8"/>
        <rFont val="Times New Roman"/>
        <family val="1"/>
        <charset val="204"/>
      </rPr>
      <t>Comanda de Stat+Mijloace proprii</t>
    </r>
  </si>
  <si>
    <r>
      <t xml:space="preserve">Autoritatea publică (Org.1) (Fondator)                  </t>
    </r>
    <r>
      <rPr>
        <b/>
        <sz val="12"/>
        <color indexed="8"/>
        <rFont val="Times New Roman"/>
        <family val="1"/>
        <charset val="204"/>
      </rPr>
      <t>Ministerul Educatiei, Culturii si Cercetarii</t>
    </r>
  </si>
  <si>
    <r>
      <t xml:space="preserve">Grupa (F1-F3)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Învățământ profesional tehnic secundar</t>
    </r>
  </si>
  <si>
    <r>
      <t xml:space="preserve">Program/Sub-program (P1-P2)                            </t>
    </r>
    <r>
      <rPr>
        <b/>
        <sz val="12"/>
        <color indexed="8"/>
        <rFont val="Times New Roman"/>
        <family val="1"/>
        <charset val="204"/>
      </rPr>
      <t xml:space="preserve"> Învățământ profesional tehnic </t>
    </r>
    <r>
      <rPr>
        <sz val="11"/>
        <color indexed="8"/>
        <rFont val="Times New Roman"/>
        <family val="1"/>
        <charset val="204"/>
      </rPr>
      <t>secundarsecundar_____________________</t>
    </r>
  </si>
  <si>
    <r>
      <t xml:space="preserve">Activitatea (P3)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Activitatea școlilor profesionale</t>
    </r>
  </si>
  <si>
    <r>
      <t>Sursa de finanțare  ___________</t>
    </r>
    <r>
      <rPr>
        <b/>
        <sz val="11"/>
        <color indexed="8"/>
        <rFont val="Times New Roman"/>
        <family val="1"/>
        <charset val="204"/>
      </rPr>
      <t>Buget+Mijloace proprii_</t>
    </r>
    <r>
      <rPr>
        <sz val="11"/>
        <color indexed="8"/>
        <rFont val="Times New Roman"/>
        <family val="1"/>
        <charset val="204"/>
      </rPr>
      <t>_________________</t>
    </r>
  </si>
  <si>
    <r>
      <t xml:space="preserve">Activitatea (P3)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Întreținerea căminelor</t>
    </r>
  </si>
  <si>
    <t>0448</t>
  </si>
  <si>
    <r>
      <t xml:space="preserve">Activitatea (P3)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Asigurarea alimentatiei elevilor din institutiile de învățământ</t>
    </r>
  </si>
  <si>
    <r>
      <t xml:space="preserve">Program/Sub-program (P1-P2)                     </t>
    </r>
    <r>
      <rPr>
        <b/>
        <sz val="10"/>
        <rFont val="Times New Roman"/>
        <family val="1"/>
        <charset val="204"/>
      </rPr>
      <t>Învățământ profesional tehnic secundar</t>
    </r>
  </si>
  <si>
    <t xml:space="preserve">Costurile şi cheltuielile din veniturile  proprii
(de la cantina)
</t>
  </si>
  <si>
    <r>
      <t xml:space="preserve">Autoritatea publică (Org.1) (Fondator)           </t>
    </r>
    <r>
      <rPr>
        <b/>
        <sz val="12"/>
        <color indexed="8"/>
        <rFont val="Times New Roman"/>
        <family val="1"/>
        <charset val="204"/>
      </rPr>
      <t xml:space="preserve"> Ministerul Educatiei, Culturii si Cercetarii</t>
    </r>
  </si>
  <si>
    <r>
      <t xml:space="preserve">Grupa (F1-F3)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  Învățământ profesional tehnic secundar</t>
    </r>
  </si>
  <si>
    <r>
      <t xml:space="preserve">Program/Sub-program (P1-P2)                    </t>
    </r>
    <r>
      <rPr>
        <b/>
        <sz val="12"/>
        <color indexed="8"/>
        <rFont val="Times New Roman"/>
        <family val="1"/>
        <charset val="204"/>
      </rPr>
      <t xml:space="preserve">   Învățământ profesional tehnic secundar</t>
    </r>
  </si>
  <si>
    <r>
      <t xml:space="preserve">Activitatea (P3)                             </t>
    </r>
    <r>
      <rPr>
        <b/>
        <sz val="12"/>
        <color indexed="8"/>
        <rFont val="Times New Roman"/>
        <family val="1"/>
        <charset val="204"/>
      </rPr>
      <t>Activitati de antreprenoriat in institutii de Învățământ profesional tehnic</t>
    </r>
  </si>
  <si>
    <r>
      <rPr>
        <b/>
        <sz val="8"/>
        <color indexed="8"/>
        <rFont val="Times New Roman"/>
        <family val="1"/>
        <charset val="204"/>
      </rPr>
      <t xml:space="preserve">00216 Activitatea scolilor profesionale </t>
    </r>
    <r>
      <rPr>
        <sz val="11"/>
        <color indexed="8"/>
        <rFont val="Times New Roman"/>
        <family val="1"/>
        <charset val="204"/>
      </rPr>
      <t xml:space="preserve"> 
</t>
    </r>
    <r>
      <rPr>
        <sz val="6"/>
        <color indexed="8"/>
        <rFont val="Times New Roman"/>
        <family val="1"/>
        <charset val="204"/>
      </rPr>
      <t>(= r.100 din raportul 2ag 448)</t>
    </r>
  </si>
  <si>
    <r>
      <t xml:space="preserve">00407 Activitatea centrelor de excelență
</t>
    </r>
    <r>
      <rPr>
        <sz val="6"/>
        <color indexed="8"/>
        <rFont val="Times New Roman"/>
        <family val="1"/>
        <charset val="204"/>
      </rPr>
      <t>(= r.100 din raportul 2ag 448)</t>
    </r>
  </si>
  <si>
    <r>
      <t xml:space="preserve">Activitatea (P3)                                                      </t>
    </r>
    <r>
      <rPr>
        <b/>
        <sz val="10"/>
        <rFont val="Times New Roman"/>
        <family val="1"/>
        <charset val="204"/>
      </rPr>
      <t xml:space="preserve"> Activitati de antreprenoriat in institutii de Învățământ profesional tehnic</t>
    </r>
  </si>
  <si>
    <t xml:space="preserve">Costurile şi cheltuielile din veniturile  proprii
</t>
  </si>
  <si>
    <t>00449 Activitati de antreprenoriat in institutii de Învățământ profesional tehnic</t>
  </si>
  <si>
    <r>
      <rPr>
        <b/>
        <sz val="8"/>
        <color indexed="8"/>
        <rFont val="Times New Roman"/>
        <family val="1"/>
        <charset val="204"/>
      </rPr>
      <t xml:space="preserve">00216 Activitatea scolilor profesionale  </t>
    </r>
    <r>
      <rPr>
        <sz val="8"/>
        <color indexed="8"/>
        <rFont val="Times New Roman"/>
        <family val="1"/>
        <charset val="204"/>
      </rPr>
      <t xml:space="preserve">
</t>
    </r>
  </si>
  <si>
    <t xml:space="preserve">                                          - buget
(=r.110 din raportul 2ag 216 = r.500 din raportul 3-3ag)</t>
  </si>
  <si>
    <t xml:space="preserve">                                          - venituri proprii
(=r.110 din raportul 2ag 216+r.110 din raportul 2ag 216 Venit propriu = r.500 din raportul 3-3ag)</t>
  </si>
  <si>
    <t>2.4 Granturi MECC</t>
  </si>
  <si>
    <t xml:space="preserve">00204 Intretinerea caminelor </t>
  </si>
  <si>
    <t xml:space="preserve">00216 Activitatea scolilor profesionale  </t>
  </si>
  <si>
    <t>00407 Activitatea centrelor de excelență</t>
  </si>
  <si>
    <t>Cheltuieli efectuate din granturi MECC (2632), inclusiv:</t>
  </si>
  <si>
    <t>mijloace fixe</t>
  </si>
  <si>
    <t>reparații capitale</t>
  </si>
  <si>
    <t>cheltuieli pentru dezvoltarea instituției</t>
  </si>
  <si>
    <t>alte cheltuieli</t>
  </si>
  <si>
    <t>00448 Cantina</t>
  </si>
  <si>
    <t xml:space="preserve">Cheltuieli efectuate din granturi MECC (2632) </t>
  </si>
  <si>
    <r>
      <t xml:space="preserve">Cheltuieli efectuate din granturi MECC (2632), </t>
    </r>
    <r>
      <rPr>
        <i/>
        <sz val="10"/>
        <rFont val="Times New Roman CE"/>
        <charset val="238"/>
      </rPr>
      <t>inclusiv:</t>
    </r>
  </si>
  <si>
    <t xml:space="preserve"> la 01 ianuarie 2022</t>
  </si>
  <si>
    <t>la 01 ianuarie 2022</t>
  </si>
  <si>
    <t xml:space="preserve">                  (trimestrial, anual)</t>
  </si>
  <si>
    <t>01100</t>
  </si>
  <si>
    <r>
      <t xml:space="preserve">Autoritatea publică (Org.1) (Fondator)                                                                </t>
    </r>
    <r>
      <rPr>
        <b/>
        <sz val="12"/>
        <rFont val="Times New Roman"/>
        <family val="1"/>
        <charset val="204"/>
      </rPr>
      <t xml:space="preserve"> Ministerul Educatiei si Cercetarii</t>
    </r>
  </si>
  <si>
    <r>
      <t xml:space="preserve">Grupa (F1-F3)                                                                                        </t>
    </r>
    <r>
      <rPr>
        <b/>
        <sz val="12"/>
        <rFont val="Times New Roman"/>
        <family val="1"/>
        <charset val="204"/>
      </rPr>
      <t>Învățământ profesional tehnic secundar</t>
    </r>
  </si>
  <si>
    <r>
      <t xml:space="preserve">Program/Sub-program (P1-P2)                              </t>
    </r>
    <r>
      <rPr>
        <b/>
        <sz val="12"/>
        <rFont val="Times New Roman"/>
        <family val="1"/>
        <charset val="204"/>
      </rPr>
      <t xml:space="preserve">                           Învățământ profesional tehnic secundar</t>
    </r>
  </si>
  <si>
    <r>
      <t xml:space="preserve">Instituția                                                                                                     </t>
    </r>
    <r>
      <rPr>
        <sz val="12"/>
        <rFont val="Times New Roman"/>
        <family val="1"/>
        <charset val="204"/>
      </rPr>
      <t>IP Școala Profesională nr.4 din mun. Bălți</t>
    </r>
  </si>
  <si>
    <r>
      <t>Activitatea (P3)                                                         ______________________________________________________</t>
    </r>
    <r>
      <rPr>
        <sz val="10"/>
        <rFont val="Times New Roman"/>
        <family val="1"/>
      </rPr>
      <t>_</t>
    </r>
  </si>
  <si>
    <r>
      <t xml:space="preserve">Grupa (F1-F3)                                                                                                </t>
    </r>
    <r>
      <rPr>
        <b/>
        <sz val="10"/>
        <rFont val="Times New Roman"/>
        <family val="1"/>
        <charset val="204"/>
      </rPr>
      <t>Învățământ profesional tehnic secundar</t>
    </r>
  </si>
  <si>
    <r>
      <t xml:space="preserve">Program/Sub-program (P1-P2)                                                                   </t>
    </r>
    <r>
      <rPr>
        <b/>
        <sz val="10"/>
        <rFont val="Times New Roman"/>
        <family val="1"/>
        <charset val="204"/>
      </rPr>
      <t xml:space="preserve"> Învățământ profesional tehnic secundar</t>
    </r>
  </si>
  <si>
    <t>Mariana Pădureac</t>
  </si>
  <si>
    <t>Liudmila Bondarenco</t>
  </si>
  <si>
    <t>" 08" februarie 2022</t>
  </si>
  <si>
    <r>
      <t xml:space="preserve">Autoritatea publică (Org.1) (Fondator)          </t>
    </r>
    <r>
      <rPr>
        <b/>
        <sz val="12"/>
        <rFont val="Times New Roman"/>
        <family val="1"/>
        <charset val="204"/>
      </rPr>
      <t>Ministerul Educatiei si Cercetarii</t>
    </r>
  </si>
  <si>
    <r>
      <t xml:space="preserve">Grupa (F1-F3)                                              </t>
    </r>
    <r>
      <rPr>
        <b/>
        <sz val="12"/>
        <rFont val="Times New Roman"/>
        <family val="1"/>
        <charset val="204"/>
      </rPr>
      <t>Învățământ profesional tehnic secundar</t>
    </r>
  </si>
  <si>
    <r>
      <t xml:space="preserve">Program/Sub-program (P1-P2)                      </t>
    </r>
    <r>
      <rPr>
        <b/>
        <sz val="12"/>
        <rFont val="Times New Roman"/>
        <family val="1"/>
        <charset val="204"/>
      </rPr>
      <t>Învățământ profesional tehnic secundar</t>
    </r>
  </si>
  <si>
    <r>
      <t xml:space="preserve">Activitatea (P3                                              </t>
    </r>
    <r>
      <rPr>
        <b/>
        <sz val="12"/>
        <rFont val="Times New Roman"/>
        <family val="1"/>
        <charset val="204"/>
      </rPr>
      <t>Asigurarea alimentatiei elevilor din institutiile de învățământ</t>
    </r>
  </si>
  <si>
    <r>
      <t xml:space="preserve">Instituția                                                       </t>
    </r>
    <r>
      <rPr>
        <sz val="12"/>
        <rFont val="Times New Roman"/>
        <family val="1"/>
        <charset val="204"/>
      </rPr>
      <t>IP Școala Profesională nr.4 din mun. Bălți</t>
    </r>
  </si>
  <si>
    <t xml:space="preserve">Program/Sub-program (P1-P2    </t>
  </si>
  <si>
    <t>Învățământ profesional tehnic secundar</t>
  </si>
  <si>
    <t xml:space="preserve">Activitatea (P3)                                                                 </t>
  </si>
  <si>
    <t>Întreținerea căminelor</t>
  </si>
  <si>
    <r>
      <t xml:space="preserve">Autoritatea publică (Org.1) (Fondator)                            </t>
    </r>
    <r>
      <rPr>
        <b/>
        <sz val="12"/>
        <rFont val="Times New Roman"/>
        <family val="1"/>
        <charset val="204"/>
      </rPr>
      <t xml:space="preserve"> </t>
    </r>
  </si>
  <si>
    <t>Ministerul Educatiei si Cercetarii</t>
  </si>
  <si>
    <t xml:space="preserve">Grupa (F1-F3)                                                                </t>
  </si>
  <si>
    <t xml:space="preserve">Instituția                                                                            </t>
  </si>
  <si>
    <t>IP Școala Profesională nr.4 din mun. Bălți</t>
  </si>
  <si>
    <r>
      <t xml:space="preserve">Program/Sub-program (P1-P2)                           </t>
    </r>
    <r>
      <rPr>
        <b/>
        <sz val="11"/>
        <rFont val="Times New Roman CE"/>
        <charset val="238"/>
      </rPr>
      <t xml:space="preserve">  Învățământ profesional tehnic secundar</t>
    </r>
  </si>
  <si>
    <r>
      <t xml:space="preserve">Autoritatea publică (Org.1) (Fondator)                   </t>
    </r>
    <r>
      <rPr>
        <b/>
        <sz val="11"/>
        <rFont val="Times New Roman CE"/>
        <charset val="238"/>
      </rPr>
      <t>Ministerul Educatiei si Cercetarii</t>
    </r>
  </si>
  <si>
    <t xml:space="preserve">                                                                                        (comanda de stat sau în bază de taxe)</t>
  </si>
  <si>
    <r>
      <rPr>
        <sz val="9"/>
        <rFont val="Times New Roman CE"/>
        <charset val="204"/>
      </rPr>
      <t xml:space="preserve">Sursa de finanţare     </t>
    </r>
    <r>
      <rPr>
        <b/>
        <sz val="9"/>
        <rFont val="Times New Roman CE"/>
        <charset val="204"/>
      </rPr>
      <t xml:space="preserve">                                             C</t>
    </r>
    <r>
      <rPr>
        <b/>
        <sz val="12"/>
        <rFont val="Times New Roman CE"/>
        <charset val="204"/>
      </rPr>
      <t>omanda de stat</t>
    </r>
  </si>
  <si>
    <t>Instituția                                                                IP Școala Profesională nr.4 din mun. Bălți</t>
  </si>
  <si>
    <r>
      <t xml:space="preserve">Instituția                                                             </t>
    </r>
    <r>
      <rPr>
        <sz val="12"/>
        <rFont val="Times New Roman"/>
        <family val="1"/>
        <charset val="204"/>
      </rPr>
      <t>IP Școala Profesională nr.4 din mun. Bălți</t>
    </r>
  </si>
  <si>
    <r>
      <t xml:space="preserve">Sursa de finanţare                                                    </t>
    </r>
    <r>
      <rPr>
        <u/>
        <sz val="9"/>
        <rFont val="Times New Roman CE"/>
        <charset val="238"/>
      </rPr>
      <t xml:space="preserve"> </t>
    </r>
    <r>
      <rPr>
        <b/>
        <u/>
        <sz val="11"/>
        <rFont val="Times New Roman CE"/>
        <charset val="238"/>
      </rPr>
      <t>în bază de taxe</t>
    </r>
  </si>
  <si>
    <r>
      <t xml:space="preserve">Autoritatea publică (Org.1) (Fondator)                 </t>
    </r>
    <r>
      <rPr>
        <b/>
        <sz val="10"/>
        <rFont val="Times New Roman"/>
        <family val="1"/>
        <charset val="204"/>
      </rPr>
      <t xml:space="preserve"> Ministerul Educatiei si Cercetarii</t>
    </r>
  </si>
  <si>
    <r>
      <t xml:space="preserve">Activitatea (P3)                                                        </t>
    </r>
    <r>
      <rPr>
        <b/>
        <sz val="10"/>
        <rFont val="Times New Roman"/>
        <family val="1"/>
        <charset val="204"/>
      </rPr>
      <t>Activitatea școlilor profesionale</t>
    </r>
  </si>
  <si>
    <r>
      <t xml:space="preserve">Instituția                                                                      </t>
    </r>
    <r>
      <rPr>
        <sz val="10"/>
        <rFont val="Times New Roman"/>
        <family val="1"/>
        <charset val="204"/>
      </rPr>
      <t>IP Școala Profesională nr.4 din mun. Bălți</t>
    </r>
  </si>
  <si>
    <r>
      <t xml:space="preserve">Sursa de finantare                                                             </t>
    </r>
    <r>
      <rPr>
        <b/>
        <sz val="14"/>
        <rFont val="Times New Roman"/>
        <family val="1"/>
        <charset val="204"/>
      </rPr>
      <t xml:space="preserve">venituri proprii </t>
    </r>
  </si>
  <si>
    <r>
      <t xml:space="preserve">Autoritatea publică (Org.1) (Fondator)                                                       </t>
    </r>
    <r>
      <rPr>
        <b/>
        <sz val="10"/>
        <rFont val="Times New Roman"/>
        <family val="1"/>
        <charset val="204"/>
      </rPr>
      <t xml:space="preserve"> Ministerul Educatiei si Cercetarii</t>
    </r>
  </si>
  <si>
    <r>
      <t xml:space="preserve">Activitatea (P3)                                                                                              </t>
    </r>
    <r>
      <rPr>
        <b/>
        <sz val="10"/>
        <rFont val="Times New Roman"/>
        <family val="1"/>
        <charset val="204"/>
      </rPr>
      <t>Activitatea școlilor profesionale</t>
    </r>
  </si>
  <si>
    <t>Instituția                                                                                                             IP Școala Profesională nr.4 din mun. Bălți</t>
  </si>
  <si>
    <t>"08 " februarie 2022</t>
  </si>
  <si>
    <t>" 08 " februarie 2022</t>
  </si>
  <si>
    <t>"08" februarie 2022</t>
  </si>
  <si>
    <r>
      <t xml:space="preserve">Autoritatea publică (Org.1) (Fondator)               </t>
    </r>
    <r>
      <rPr>
        <b/>
        <sz val="11"/>
        <rFont val="Times New Roman CE"/>
        <charset val="238"/>
      </rPr>
      <t xml:space="preserve">  Ministerul Educatiei si Cercetarii</t>
    </r>
  </si>
  <si>
    <r>
      <t xml:space="preserve">Grupa (F1-F3)                                                </t>
    </r>
    <r>
      <rPr>
        <b/>
        <sz val="11"/>
        <rFont val="Times New Roman CE"/>
        <charset val="238"/>
      </rPr>
      <t xml:space="preserve">    Învățământ profesional tehnic secundar</t>
    </r>
  </si>
  <si>
    <r>
      <t xml:space="preserve">Sursa de finanțare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Buget</t>
    </r>
  </si>
  <si>
    <t>Instituția                                                               IP Școala Profesională nr.4 din mun. Bălți</t>
  </si>
  <si>
    <r>
      <t xml:space="preserve">Activitatea (P3)                                                  </t>
    </r>
    <r>
      <rPr>
        <b/>
        <sz val="12"/>
        <color indexed="8"/>
        <rFont val="Times New Roman"/>
        <family val="1"/>
        <charset val="204"/>
      </rPr>
      <t>Asigurarea alimentatiei elevilor din institutiile de învățământ</t>
    </r>
  </si>
  <si>
    <r>
      <rPr>
        <u/>
        <sz val="8"/>
        <color rgb="FF000000"/>
        <rFont val="Times New Roman"/>
        <family val="1"/>
        <charset val="204"/>
      </rPr>
      <t>Comanda de Stat</t>
    </r>
    <r>
      <rPr>
        <sz val="8"/>
        <color indexed="8"/>
        <rFont val="Times New Roman"/>
        <family val="1"/>
        <charset val="204"/>
      </rPr>
      <t>/Mijloace proprii</t>
    </r>
  </si>
  <si>
    <r>
      <t xml:space="preserve">Activitatea (P3)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Întreținerea căminelor</t>
    </r>
  </si>
  <si>
    <r>
      <t xml:space="preserve">Grupa (F1-F3)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Învățământ profesional tehnic secundar</t>
    </r>
  </si>
  <si>
    <r>
      <t xml:space="preserve">Autoritatea publică (Org.1) (Fondator)                  </t>
    </r>
    <r>
      <rPr>
        <b/>
        <sz val="12"/>
        <color indexed="8"/>
        <rFont val="Times New Roman"/>
        <family val="1"/>
        <charset val="204"/>
      </rPr>
      <t>Ministerul Educatiei si Cercetarii</t>
    </r>
  </si>
  <si>
    <r>
      <t xml:space="preserve">Autoritatea publică (Org.1) (Fondator)                   </t>
    </r>
    <r>
      <rPr>
        <b/>
        <sz val="12"/>
        <color indexed="8"/>
        <rFont val="Times New Roman"/>
        <family val="1"/>
        <charset val="204"/>
      </rPr>
      <t>Ministerul Educatiei si Cercetarii</t>
    </r>
  </si>
  <si>
    <t>Instituția                                                             IP Școala Profesională nr.4 din mun. Bălți</t>
  </si>
  <si>
    <r>
      <t>Sursa de finanțare                                                           M</t>
    </r>
    <r>
      <rPr>
        <b/>
        <sz val="12"/>
        <color indexed="8"/>
        <rFont val="Times New Roman"/>
        <family val="1"/>
        <charset val="204"/>
      </rPr>
      <t>ijloace proprii</t>
    </r>
  </si>
  <si>
    <r>
      <t xml:space="preserve">            Comanda de Stat/</t>
    </r>
    <r>
      <rPr>
        <u/>
        <sz val="8"/>
        <color rgb="FF000000"/>
        <rFont val="Times New Roman"/>
        <family val="1"/>
        <charset val="204"/>
      </rPr>
      <t>Mijloace proprii</t>
    </r>
  </si>
  <si>
    <t xml:space="preserve">Mariana Pădureac </t>
  </si>
  <si>
    <r>
      <t xml:space="preserve">Activitatea (P3)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Activitatea școlilor profesionale</t>
    </r>
  </si>
  <si>
    <t>Instituția                                                                 IP Școala Profesională nr.4 din mun. Bălți</t>
  </si>
  <si>
    <r>
      <t xml:space="preserve">Sursa de finanțare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Comanda de Stat</t>
    </r>
  </si>
  <si>
    <r>
      <t xml:space="preserve">Activitatea (P3)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Întreținerea căminelor</t>
    </r>
  </si>
  <si>
    <t>Instituția                                                          IP Școala Profesională nr.4 din mun. Bălți</t>
  </si>
  <si>
    <r>
      <t xml:space="preserve">Grupa (F1-F3)                                                  </t>
    </r>
    <r>
      <rPr>
        <b/>
        <sz val="10"/>
        <rFont val="Times New Roman"/>
        <family val="1"/>
        <charset val="204"/>
      </rPr>
      <t xml:space="preserve">Învățământ profesional tehnic secundar </t>
    </r>
  </si>
  <si>
    <r>
      <t xml:space="preserve">Autoritatea publică (Org.1) (Fondator)         </t>
    </r>
    <r>
      <rPr>
        <b/>
        <sz val="10"/>
        <rFont val="Times New Roman"/>
        <family val="1"/>
        <charset val="204"/>
      </rPr>
      <t>Ministerul Educatiei si Cercetarii</t>
    </r>
  </si>
  <si>
    <t>Aprobat 
2021</t>
  </si>
  <si>
    <t>Precizat 
2021</t>
  </si>
  <si>
    <t>Executat 
2021</t>
  </si>
  <si>
    <t>Efectiv 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</si>
</sst>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 CE"/>
      <charset val="238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name val="Times New Roman CE"/>
      <family val="1"/>
      <charset val="238"/>
    </font>
    <font>
      <sz val="8"/>
      <name val="Times New Roman"/>
      <family val="1"/>
      <charset val="204"/>
    </font>
    <font>
      <b/>
      <sz val="14"/>
      <name val="Times New Roman CE"/>
      <family val="1"/>
      <charset val="238"/>
    </font>
    <font>
      <sz val="14"/>
      <name val="Times New Roman CE"/>
      <charset val="204"/>
    </font>
    <font>
      <sz val="9"/>
      <name val="Times New Roman CE"/>
      <charset val="204"/>
    </font>
    <font>
      <sz val="14"/>
      <name val="Times New Roman CE"/>
      <family val="1"/>
      <charset val="238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  <charset val="204"/>
    </font>
    <font>
      <b/>
      <sz val="10"/>
      <name val="Times New Roman CE"/>
      <charset val="204"/>
    </font>
    <font>
      <b/>
      <sz val="11"/>
      <name val="Times New Roman CE"/>
      <charset val="204"/>
    </font>
    <font>
      <b/>
      <sz val="7"/>
      <name val="Times New Roman CE"/>
      <charset val="204"/>
    </font>
    <font>
      <sz val="10"/>
      <name val="Times New Roman CE"/>
      <charset val="204"/>
    </font>
    <font>
      <b/>
      <sz val="10"/>
      <name val="Times New Roman CE"/>
      <family val="1"/>
      <charset val="238"/>
    </font>
    <font>
      <i/>
      <sz val="10"/>
      <name val="Times New Roman CE"/>
      <charset val="204"/>
    </font>
    <font>
      <b/>
      <i/>
      <sz val="10"/>
      <name val="Times New Roman CE"/>
      <charset val="204"/>
    </font>
    <font>
      <sz val="10"/>
      <name val="Times New Roman CE"/>
      <charset val="238"/>
    </font>
    <font>
      <b/>
      <sz val="10"/>
      <name val="Times New Roman CE"/>
      <charset val="238"/>
    </font>
    <font>
      <sz val="12"/>
      <name val="Times New Roman CE"/>
      <family val="1"/>
      <charset val="238"/>
    </font>
    <font>
      <sz val="8"/>
      <name val="Times New Roman CE"/>
      <family val="1"/>
      <charset val="238"/>
    </font>
    <font>
      <b/>
      <sz val="9"/>
      <color indexed="8"/>
      <name val="Times New Roman"/>
      <family val="1"/>
      <charset val="204"/>
    </font>
    <font>
      <b/>
      <sz val="8"/>
      <name val="Times New Roman CE"/>
      <charset val="204"/>
    </font>
    <font>
      <b/>
      <sz val="9"/>
      <name val="Times New Roman CE"/>
      <family val="1"/>
      <charset val="238"/>
    </font>
    <font>
      <i/>
      <sz val="8"/>
      <name val="Times New Roman CE"/>
      <charset val="204"/>
    </font>
    <font>
      <sz val="10"/>
      <color indexed="10"/>
      <name val="Times New Roman CE"/>
      <family val="1"/>
      <charset val="238"/>
    </font>
    <font>
      <sz val="9"/>
      <name val="Times New Roman CE"/>
      <charset val="238"/>
    </font>
    <font>
      <sz val="9"/>
      <name val="Times New Roman"/>
      <family val="1"/>
      <charset val="204"/>
    </font>
    <font>
      <sz val="9"/>
      <name val="Times New Roman CE"/>
      <family val="1"/>
      <charset val="238"/>
    </font>
    <font>
      <i/>
      <sz val="10"/>
      <name val="Times New Roman"/>
      <family val="1"/>
      <charset val="204"/>
    </font>
    <font>
      <b/>
      <sz val="10"/>
      <color indexed="10"/>
      <name val="Times New Roman CE"/>
      <family val="1"/>
      <charset val="238"/>
    </font>
    <font>
      <sz val="9"/>
      <color indexed="10"/>
      <name val="Times New Roman CE"/>
      <family val="1"/>
      <charset val="238"/>
    </font>
    <font>
      <b/>
      <i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Arial CE"/>
    </font>
    <font>
      <b/>
      <sz val="10"/>
      <name val="Arial"/>
      <family val="2"/>
      <charset val="204"/>
    </font>
    <font>
      <sz val="7"/>
      <name val="Times New Roman CE"/>
      <family val="1"/>
      <charset val="238"/>
    </font>
    <font>
      <sz val="7"/>
      <name val="Times New Roman"/>
      <family val="1"/>
      <charset val="204"/>
    </font>
    <font>
      <b/>
      <i/>
      <sz val="16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sz val="8"/>
      <name val="Arial"/>
      <family val="2"/>
      <charset val="204"/>
    </font>
    <font>
      <sz val="8"/>
      <name val="Times New Roman"/>
      <family val="1"/>
    </font>
    <font>
      <sz val="9"/>
      <name val="Times New Roman"/>
      <family val="1"/>
    </font>
    <font>
      <sz val="9"/>
      <color indexed="10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10"/>
      <name val="Arial"/>
      <family val="2"/>
    </font>
    <font>
      <sz val="9"/>
      <color rgb="FFFF0000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</font>
    <font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3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.5"/>
      <name val="Times New Roman"/>
      <family val="1"/>
      <charset val="204"/>
    </font>
    <font>
      <sz val="7.5"/>
      <name val="Times New Roman CE"/>
      <family val="1"/>
      <charset val="238"/>
    </font>
    <font>
      <sz val="7.5"/>
      <color theme="1"/>
      <name val="Calibri"/>
      <family val="2"/>
      <charset val="204"/>
      <scheme val="minor"/>
    </font>
    <font>
      <i/>
      <sz val="7.5"/>
      <color indexed="8"/>
      <name val="Times New Roman"/>
      <family val="1"/>
      <charset val="204"/>
    </font>
    <font>
      <b/>
      <sz val="10"/>
      <name val="Times New Roman CE"/>
    </font>
    <font>
      <sz val="10"/>
      <name val="Times New Roman CE"/>
    </font>
    <font>
      <b/>
      <i/>
      <sz val="10"/>
      <name val="Times New Roman CE"/>
    </font>
    <font>
      <b/>
      <u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u/>
      <sz val="14"/>
      <name val="Times New Roman CE"/>
    </font>
    <font>
      <b/>
      <sz val="9"/>
      <name val="Times New Roman CE"/>
    </font>
    <font>
      <b/>
      <sz val="9"/>
      <color rgb="FFFF0000"/>
      <name val="Times New Roman CE"/>
      <charset val="238"/>
    </font>
    <font>
      <b/>
      <u/>
      <sz val="10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9"/>
      <name val="Times New Roman CE"/>
      <charset val="238"/>
    </font>
    <font>
      <b/>
      <u/>
      <sz val="11"/>
      <name val="Times New Roman CE"/>
      <charset val="238"/>
    </font>
    <font>
      <b/>
      <sz val="11"/>
      <name val="Times New Roman CE"/>
      <charset val="238"/>
    </font>
    <font>
      <u/>
      <sz val="9"/>
      <name val="Times New Roman CE"/>
      <charset val="238"/>
    </font>
    <font>
      <u/>
      <sz val="11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name val="Times New Roman CE"/>
      <charset val="204"/>
    </font>
    <font>
      <b/>
      <sz val="14"/>
      <name val="Times New Roman"/>
      <family val="1"/>
      <charset val="204"/>
    </font>
    <font>
      <i/>
      <sz val="10"/>
      <name val="Times New Roman CE"/>
      <charset val="238"/>
    </font>
    <font>
      <b/>
      <sz val="12"/>
      <name val="Times New Roman CE"/>
      <charset val="204"/>
    </font>
    <font>
      <u/>
      <sz val="8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86" fillId="0" borderId="0"/>
    <xf numFmtId="0" fontId="15" fillId="0" borderId="0"/>
    <xf numFmtId="0" fontId="90" fillId="0" borderId="0"/>
    <xf numFmtId="0" fontId="93" fillId="14" borderId="0" applyNumberFormat="0" applyBorder="0" applyAlignment="0" applyProtection="0"/>
    <xf numFmtId="0" fontId="1" fillId="0" borderId="0"/>
  </cellStyleXfs>
  <cellXfs count="1168">
    <xf numFmtId="0" fontId="0" fillId="0" borderId="0" xfId="0"/>
    <xf numFmtId="0" fontId="1" fillId="0" borderId="0" xfId="1"/>
    <xf numFmtId="0" fontId="5" fillId="0" borderId="0" xfId="1" applyFont="1"/>
    <xf numFmtId="0" fontId="20" fillId="0" borderId="0" xfId="4" applyFont="1"/>
    <xf numFmtId="0" fontId="21" fillId="0" borderId="0" xfId="4" applyFont="1" applyAlignment="1"/>
    <xf numFmtId="0" fontId="27" fillId="0" borderId="0" xfId="2" applyFont="1"/>
    <xf numFmtId="0" fontId="38" fillId="0" borderId="0" xfId="4" applyFont="1"/>
    <xf numFmtId="0" fontId="38" fillId="0" borderId="0" xfId="4" applyFont="1" applyFill="1" applyBorder="1" applyAlignment="1">
      <alignment horizontal="center"/>
    </xf>
    <xf numFmtId="0" fontId="86" fillId="0" borderId="0" xfId="7" applyProtection="1">
      <protection locked="0"/>
    </xf>
    <xf numFmtId="0" fontId="15" fillId="0" borderId="0" xfId="8" applyNumberFormat="1"/>
    <xf numFmtId="0" fontId="86" fillId="0" borderId="0" xfId="7" applyFill="1" applyProtection="1">
      <protection locked="0"/>
    </xf>
    <xf numFmtId="0" fontId="89" fillId="0" borderId="0" xfId="7" applyFont="1" applyFill="1" applyAlignment="1" applyProtection="1">
      <alignment horizontal="center"/>
      <protection locked="0"/>
    </xf>
    <xf numFmtId="0" fontId="10" fillId="0" borderId="0" xfId="7" applyFont="1" applyAlignment="1" applyProtection="1">
      <alignment vertical="top" wrapText="1"/>
      <protection locked="0"/>
    </xf>
    <xf numFmtId="0" fontId="10" fillId="0" borderId="0" xfId="7" applyFont="1" applyProtection="1">
      <protection locked="0"/>
    </xf>
    <xf numFmtId="0" fontId="12" fillId="0" borderId="0" xfId="7" applyFont="1" applyAlignment="1" applyProtection="1">
      <alignment horizontal="right"/>
      <protection locked="0"/>
    </xf>
    <xf numFmtId="0" fontId="15" fillId="0" borderId="0" xfId="8"/>
    <xf numFmtId="0" fontId="86" fillId="0" borderId="0" xfId="7" applyBorder="1" applyProtection="1">
      <protection locked="0"/>
    </xf>
    <xf numFmtId="0" fontId="87" fillId="0" borderId="0" xfId="7" applyFont="1" applyProtection="1">
      <protection locked="0"/>
    </xf>
    <xf numFmtId="0" fontId="9" fillId="0" borderId="26" xfId="9" applyFont="1" applyBorder="1" applyAlignment="1" applyProtection="1">
      <alignment horizontal="center" vertical="center" wrapText="1"/>
      <protection locked="0"/>
    </xf>
    <xf numFmtId="0" fontId="81" fillId="15" borderId="9" xfId="7" quotePrefix="1" applyFont="1" applyFill="1" applyBorder="1" applyAlignment="1" applyProtection="1">
      <alignment horizontal="center" vertical="center" wrapText="1"/>
      <protection locked="0"/>
    </xf>
    <xf numFmtId="49" fontId="15" fillId="0" borderId="0" xfId="8" applyNumberFormat="1"/>
    <xf numFmtId="0" fontId="81" fillId="16" borderId="9" xfId="7" quotePrefix="1" applyFont="1" applyFill="1" applyBorder="1" applyAlignment="1" applyProtection="1">
      <alignment horizontal="center" vertical="center" wrapText="1"/>
      <protection locked="0"/>
    </xf>
    <xf numFmtId="49" fontId="17" fillId="0" borderId="8" xfId="8" applyNumberFormat="1" applyFont="1" applyBorder="1" applyAlignment="1" applyProtection="1">
      <alignment vertical="top" wrapText="1"/>
      <protection locked="0"/>
    </xf>
    <xf numFmtId="0" fontId="81" fillId="0" borderId="9" xfId="7" quotePrefix="1" applyFont="1" applyBorder="1" applyAlignment="1" applyProtection="1">
      <alignment horizontal="center" vertical="center" wrapText="1"/>
      <protection locked="0"/>
    </xf>
    <xf numFmtId="0" fontId="18" fillId="0" borderId="9" xfId="8" applyFont="1" applyBorder="1" applyAlignment="1" applyProtection="1">
      <alignment horizontal="center" wrapText="1"/>
      <protection locked="0"/>
    </xf>
    <xf numFmtId="0" fontId="8" fillId="0" borderId="9" xfId="8" applyFont="1" applyBorder="1" applyAlignment="1" applyProtection="1">
      <alignment horizontal="center"/>
      <protection locked="0"/>
    </xf>
    <xf numFmtId="165" fontId="8" fillId="0" borderId="9" xfId="8" applyNumberFormat="1" applyFont="1" applyBorder="1" applyAlignment="1" applyProtection="1">
      <alignment horizontal="center"/>
      <protection locked="0"/>
    </xf>
    <xf numFmtId="165" fontId="8" fillId="0" borderId="5" xfId="8" applyNumberFormat="1" applyFont="1" applyBorder="1" applyAlignment="1" applyProtection="1">
      <alignment horizontal="center"/>
      <protection locked="0"/>
    </xf>
    <xf numFmtId="0" fontId="17" fillId="0" borderId="8" xfId="8" applyFont="1" applyBorder="1" applyAlignment="1" applyProtection="1">
      <alignment vertical="top" wrapText="1"/>
      <protection locked="0"/>
    </xf>
    <xf numFmtId="0" fontId="81" fillId="7" borderId="9" xfId="7" quotePrefix="1" applyFont="1" applyFill="1" applyBorder="1" applyAlignment="1" applyProtection="1">
      <alignment horizontal="center" vertical="center" wrapText="1"/>
      <protection locked="0"/>
    </xf>
    <xf numFmtId="2" fontId="18" fillId="7" borderId="9" xfId="8" applyNumberFormat="1" applyFont="1" applyFill="1" applyBorder="1" applyAlignment="1" applyProtection="1">
      <alignment horizontal="center" wrapText="1"/>
      <protection locked="0"/>
    </xf>
    <xf numFmtId="2" fontId="8" fillId="7" borderId="9" xfId="8" applyNumberFormat="1" applyFont="1" applyFill="1" applyBorder="1" applyAlignment="1" applyProtection="1">
      <alignment horizontal="center"/>
      <protection locked="0"/>
    </xf>
    <xf numFmtId="2" fontId="8" fillId="7" borderId="5" xfId="8" applyNumberFormat="1" applyFont="1" applyFill="1" applyBorder="1" applyAlignment="1" applyProtection="1">
      <alignment horizontal="center"/>
      <protection locked="0"/>
    </xf>
    <xf numFmtId="0" fontId="18" fillId="7" borderId="9" xfId="8" applyFont="1" applyFill="1" applyBorder="1" applyAlignment="1" applyProtection="1">
      <alignment horizontal="center" wrapText="1"/>
      <protection locked="0"/>
    </xf>
    <xf numFmtId="0" fontId="8" fillId="7" borderId="9" xfId="8" applyFont="1" applyFill="1" applyBorder="1" applyAlignment="1" applyProtection="1">
      <alignment horizontal="center"/>
      <protection locked="0"/>
    </xf>
    <xf numFmtId="165" fontId="8" fillId="7" borderId="9" xfId="8" applyNumberFormat="1" applyFont="1" applyFill="1" applyBorder="1" applyAlignment="1" applyProtection="1">
      <alignment horizontal="center"/>
      <protection locked="0"/>
    </xf>
    <xf numFmtId="165" fontId="8" fillId="7" borderId="5" xfId="8" applyNumberFormat="1" applyFont="1" applyFill="1" applyBorder="1" applyAlignment="1" applyProtection="1">
      <alignment horizontal="center"/>
      <protection locked="0"/>
    </xf>
    <xf numFmtId="0" fontId="81" fillId="4" borderId="9" xfId="7" quotePrefix="1" applyFont="1" applyFill="1" applyBorder="1" applyAlignment="1" applyProtection="1">
      <alignment horizontal="center" vertical="center" wrapText="1"/>
      <protection locked="0"/>
    </xf>
    <xf numFmtId="0" fontId="81" fillId="3" borderId="9" xfId="7" quotePrefix="1" applyFont="1" applyFill="1" applyBorder="1" applyAlignment="1" applyProtection="1">
      <alignment horizontal="center" vertical="center" wrapText="1"/>
      <protection locked="0"/>
    </xf>
    <xf numFmtId="0" fontId="88" fillId="7" borderId="8" xfId="8" applyFont="1" applyFill="1" applyBorder="1" applyAlignment="1" applyProtection="1">
      <alignment wrapText="1"/>
      <protection locked="0"/>
    </xf>
    <xf numFmtId="2" fontId="11" fillId="7" borderId="9" xfId="8" applyNumberFormat="1" applyFont="1" applyFill="1" applyBorder="1" applyAlignment="1" applyProtection="1">
      <alignment horizontal="center" wrapText="1"/>
      <protection locked="0"/>
    </xf>
    <xf numFmtId="2" fontId="9" fillId="7" borderId="9" xfId="8" applyNumberFormat="1" applyFont="1" applyFill="1" applyBorder="1" applyAlignment="1" applyProtection="1">
      <alignment horizontal="center"/>
      <protection locked="0"/>
    </xf>
    <xf numFmtId="0" fontId="81" fillId="17" borderId="9" xfId="7" quotePrefix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Border="1" applyAlignment="1" applyProtection="1">
      <alignment horizontal="center"/>
      <protection locked="0"/>
    </xf>
    <xf numFmtId="0" fontId="81" fillId="5" borderId="9" xfId="7" quotePrefix="1" applyFont="1" applyFill="1" applyBorder="1" applyAlignment="1" applyProtection="1">
      <alignment horizontal="center" vertical="center" wrapText="1"/>
      <protection locked="0"/>
    </xf>
    <xf numFmtId="0" fontId="81" fillId="6" borderId="9" xfId="7" quotePrefix="1" applyFont="1" applyFill="1" applyBorder="1" applyAlignment="1" applyProtection="1">
      <alignment horizontal="center" vertical="center" wrapText="1"/>
      <protection locked="0"/>
    </xf>
    <xf numFmtId="49" fontId="81" fillId="0" borderId="9" xfId="7" quotePrefix="1" applyNumberFormat="1" applyFont="1" applyBorder="1" applyAlignment="1" applyProtection="1">
      <alignment horizontal="center" vertical="center" wrapText="1"/>
      <protection locked="0"/>
    </xf>
    <xf numFmtId="165" fontId="18" fillId="17" borderId="9" xfId="8" applyNumberFormat="1" applyFont="1" applyFill="1" applyBorder="1" applyAlignment="1" applyProtection="1">
      <alignment horizontal="center" vertical="center" wrapText="1"/>
      <protection locked="0"/>
    </xf>
    <xf numFmtId="165" fontId="8" fillId="17" borderId="9" xfId="8" applyNumberFormat="1" applyFont="1" applyFill="1" applyBorder="1" applyAlignment="1" applyProtection="1">
      <alignment horizontal="center" vertical="center"/>
      <protection locked="0"/>
    </xf>
    <xf numFmtId="0" fontId="8" fillId="17" borderId="9" xfId="8" applyFont="1" applyFill="1" applyBorder="1" applyAlignment="1" applyProtection="1">
      <alignment horizontal="center" vertical="center"/>
      <protection locked="0"/>
    </xf>
    <xf numFmtId="0" fontId="8" fillId="17" borderId="5" xfId="8" applyFont="1" applyFill="1" applyBorder="1" applyAlignment="1" applyProtection="1">
      <alignment horizontal="center" vertical="center"/>
      <protection locked="0"/>
    </xf>
    <xf numFmtId="0" fontId="88" fillId="17" borderId="8" xfId="8" applyFont="1" applyFill="1" applyBorder="1" applyAlignment="1" applyProtection="1">
      <alignment horizontal="left" vertical="center" wrapText="1"/>
      <protection locked="0"/>
    </xf>
    <xf numFmtId="0" fontId="40" fillId="17" borderId="8" xfId="8" applyFont="1" applyFill="1" applyBorder="1" applyAlignment="1" applyProtection="1">
      <alignment horizontal="left" vertical="center" wrapText="1"/>
      <protection locked="0"/>
    </xf>
    <xf numFmtId="2" fontId="9" fillId="17" borderId="9" xfId="8" applyNumberFormat="1" applyFont="1" applyFill="1" applyBorder="1" applyAlignment="1" applyProtection="1">
      <alignment horizontal="center" vertical="center" wrapText="1"/>
      <protection locked="0"/>
    </xf>
    <xf numFmtId="0" fontId="9" fillId="17" borderId="9" xfId="8" applyFont="1" applyFill="1" applyBorder="1" applyAlignment="1" applyProtection="1">
      <alignment horizontal="center" vertical="center"/>
      <protection locked="0"/>
    </xf>
    <xf numFmtId="0" fontId="9" fillId="17" borderId="5" xfId="8" applyFont="1" applyFill="1" applyBorder="1" applyAlignment="1" applyProtection="1">
      <alignment horizontal="center" vertical="center"/>
      <protection locked="0"/>
    </xf>
    <xf numFmtId="2" fontId="11" fillId="4" borderId="9" xfId="8" applyNumberFormat="1" applyFont="1" applyFill="1" applyBorder="1" applyAlignment="1" applyProtection="1">
      <alignment horizontal="center" vertical="center" wrapText="1"/>
      <protection locked="0"/>
    </xf>
    <xf numFmtId="2" fontId="8" fillId="4" borderId="9" xfId="8" applyNumberFormat="1" applyFont="1" applyFill="1" applyBorder="1" applyAlignment="1" applyProtection="1">
      <alignment horizontal="center" vertical="center"/>
      <protection locked="0"/>
    </xf>
    <xf numFmtId="2" fontId="8" fillId="4" borderId="5" xfId="8" applyNumberFormat="1" applyFont="1" applyFill="1" applyBorder="1" applyAlignment="1" applyProtection="1">
      <alignment horizontal="center" vertical="center"/>
      <protection locked="0"/>
    </xf>
    <xf numFmtId="2" fontId="11" fillId="3" borderId="9" xfId="8" applyNumberFormat="1" applyFont="1" applyFill="1" applyBorder="1" applyAlignment="1" applyProtection="1">
      <alignment horizontal="center" vertical="center" wrapText="1"/>
      <protection locked="0"/>
    </xf>
    <xf numFmtId="2" fontId="8" fillId="3" borderId="9" xfId="8" applyNumberFormat="1" applyFont="1" applyFill="1" applyBorder="1" applyAlignment="1" applyProtection="1">
      <alignment horizontal="center" vertical="center"/>
      <protection locked="0"/>
    </xf>
    <xf numFmtId="2" fontId="8" fillId="3" borderId="5" xfId="8" applyNumberFormat="1" applyFont="1" applyFill="1" applyBorder="1" applyAlignment="1" applyProtection="1">
      <alignment horizontal="center" vertical="center"/>
      <protection locked="0"/>
    </xf>
    <xf numFmtId="0" fontId="88" fillId="4" borderId="8" xfId="8" applyFont="1" applyFill="1" applyBorder="1" applyAlignment="1" applyProtection="1">
      <alignment horizontal="left" vertical="center" wrapText="1"/>
      <protection locked="0"/>
    </xf>
    <xf numFmtId="0" fontId="40" fillId="3" borderId="8" xfId="8" applyFont="1" applyFill="1" applyBorder="1" applyAlignment="1" applyProtection="1">
      <alignment horizontal="left" vertical="center" wrapText="1"/>
      <protection locked="0"/>
    </xf>
    <xf numFmtId="0" fontId="11" fillId="15" borderId="9" xfId="8" applyFont="1" applyFill="1" applyBorder="1" applyAlignment="1" applyProtection="1">
      <alignment horizontal="center" vertical="center" wrapText="1"/>
      <protection locked="0"/>
    </xf>
    <xf numFmtId="2" fontId="9" fillId="16" borderId="5" xfId="8" applyNumberFormat="1" applyFont="1" applyFill="1" applyBorder="1" applyAlignment="1" applyProtection="1">
      <alignment horizontal="center" vertical="center"/>
      <protection locked="0"/>
    </xf>
    <xf numFmtId="0" fontId="40" fillId="15" borderId="8" xfId="8" applyFont="1" applyFill="1" applyBorder="1" applyAlignment="1" applyProtection="1">
      <alignment horizontal="left" vertical="center" wrapText="1"/>
      <protection locked="0"/>
    </xf>
    <xf numFmtId="0" fontId="40" fillId="16" borderId="8" xfId="8" applyFont="1" applyFill="1" applyBorder="1" applyAlignment="1" applyProtection="1">
      <alignment horizontal="left" vertical="center" wrapText="1"/>
      <protection locked="0"/>
    </xf>
    <xf numFmtId="0" fontId="9" fillId="15" borderId="9" xfId="8" applyFont="1" applyFill="1" applyBorder="1" applyAlignment="1" applyProtection="1">
      <alignment horizontal="center" vertical="center"/>
      <protection locked="0"/>
    </xf>
    <xf numFmtId="165" fontId="9" fillId="15" borderId="9" xfId="8" applyNumberFormat="1" applyFont="1" applyFill="1" applyBorder="1" applyAlignment="1" applyProtection="1">
      <alignment horizontal="center" vertical="center"/>
      <protection locked="0"/>
    </xf>
    <xf numFmtId="165" fontId="9" fillId="15" borderId="5" xfId="8" applyNumberFormat="1" applyFont="1" applyFill="1" applyBorder="1" applyAlignment="1" applyProtection="1">
      <alignment horizontal="center" vertical="center"/>
      <protection locked="0"/>
    </xf>
    <xf numFmtId="2" fontId="11" fillId="16" borderId="9" xfId="8" applyNumberFormat="1" applyFont="1" applyFill="1" applyBorder="1" applyAlignment="1" applyProtection="1">
      <alignment horizontal="center" vertical="center" wrapText="1"/>
      <protection locked="0"/>
    </xf>
    <xf numFmtId="2" fontId="9" fillId="16" borderId="9" xfId="8" applyNumberFormat="1" applyFont="1" applyFill="1" applyBorder="1" applyAlignment="1" applyProtection="1">
      <alignment horizontal="center" vertical="center"/>
      <protection locked="0"/>
    </xf>
    <xf numFmtId="0" fontId="91" fillId="16" borderId="8" xfId="8" applyFont="1" applyFill="1" applyBorder="1" applyAlignment="1" applyProtection="1">
      <alignment horizontal="left" vertical="center" wrapText="1"/>
      <protection locked="0"/>
    </xf>
    <xf numFmtId="165" fontId="11" fillId="5" borderId="9" xfId="8" applyNumberFormat="1" applyFont="1" applyFill="1" applyBorder="1" applyAlignment="1" applyProtection="1">
      <alignment horizontal="center" vertical="center" wrapText="1"/>
      <protection locked="0"/>
    </xf>
    <xf numFmtId="165" fontId="11" fillId="5" borderId="9" xfId="8" applyNumberFormat="1" applyFont="1" applyFill="1" applyBorder="1" applyAlignment="1" applyProtection="1">
      <alignment horizontal="center" vertical="center"/>
      <protection locked="0"/>
    </xf>
    <xf numFmtId="0" fontId="8" fillId="5" borderId="9" xfId="8" applyFont="1" applyFill="1" applyBorder="1" applyAlignment="1" applyProtection="1">
      <alignment horizontal="center" vertical="center"/>
      <protection locked="0"/>
    </xf>
    <xf numFmtId="0" fontId="8" fillId="5" borderId="5" xfId="8" applyFont="1" applyFill="1" applyBorder="1" applyAlignment="1" applyProtection="1">
      <alignment horizontal="center" vertical="center"/>
      <protection locked="0"/>
    </xf>
    <xf numFmtId="165" fontId="18" fillId="5" borderId="9" xfId="8" applyNumberFormat="1" applyFont="1" applyFill="1" applyBorder="1" applyAlignment="1" applyProtection="1">
      <alignment horizontal="center" vertical="center" wrapText="1"/>
      <protection locked="0"/>
    </xf>
    <xf numFmtId="165" fontId="8" fillId="5" borderId="9" xfId="8" applyNumberFormat="1" applyFont="1" applyFill="1" applyBorder="1" applyAlignment="1" applyProtection="1">
      <alignment horizontal="center" vertical="center"/>
      <protection locked="0"/>
    </xf>
    <xf numFmtId="165" fontId="11" fillId="6" borderId="9" xfId="8" applyNumberFormat="1" applyFont="1" applyFill="1" applyBorder="1" applyAlignment="1" applyProtection="1">
      <alignment horizontal="center" vertical="center" wrapText="1"/>
      <protection locked="0"/>
    </xf>
    <xf numFmtId="165" fontId="9" fillId="6" borderId="9" xfId="8" applyNumberFormat="1" applyFont="1" applyFill="1" applyBorder="1" applyAlignment="1" applyProtection="1">
      <alignment horizontal="center" vertical="center"/>
      <protection locked="0"/>
    </xf>
    <xf numFmtId="0" fontId="8" fillId="6" borderId="9" xfId="8" applyFont="1" applyFill="1" applyBorder="1" applyAlignment="1" applyProtection="1">
      <alignment horizontal="center" vertical="center"/>
      <protection locked="0"/>
    </xf>
    <xf numFmtId="0" fontId="8" fillId="6" borderId="5" xfId="8" applyFont="1" applyFill="1" applyBorder="1" applyAlignment="1" applyProtection="1">
      <alignment horizontal="center" vertical="center"/>
      <protection locked="0"/>
    </xf>
    <xf numFmtId="0" fontId="9" fillId="5" borderId="8" xfId="8" applyFont="1" applyFill="1" applyBorder="1" applyAlignment="1" applyProtection="1">
      <alignment horizontal="left" vertical="center" wrapText="1"/>
      <protection locked="0"/>
    </xf>
    <xf numFmtId="0" fontId="9" fillId="6" borderId="8" xfId="8" applyFont="1" applyFill="1" applyBorder="1" applyAlignment="1" applyProtection="1">
      <alignment horizontal="left" vertical="center" wrapText="1"/>
      <protection locked="0"/>
    </xf>
    <xf numFmtId="49" fontId="8" fillId="7" borderId="9" xfId="8" applyNumberFormat="1" applyFont="1" applyFill="1" applyBorder="1" applyAlignment="1" applyProtection="1">
      <alignment horizontal="center" vertical="center"/>
      <protection locked="0"/>
    </xf>
    <xf numFmtId="49" fontId="8" fillId="7" borderId="5" xfId="8" applyNumberFormat="1" applyFont="1" applyFill="1" applyBorder="1" applyAlignment="1" applyProtection="1">
      <alignment horizontal="center" vertical="center"/>
      <protection locked="0"/>
    </xf>
    <xf numFmtId="49" fontId="21" fillId="0" borderId="8" xfId="8" applyNumberFormat="1" applyFont="1" applyBorder="1" applyAlignment="1" applyProtection="1">
      <alignment horizontal="left" vertical="center" wrapText="1"/>
      <protection locked="0"/>
    </xf>
    <xf numFmtId="165" fontId="9" fillId="3" borderId="9" xfId="8" applyNumberFormat="1" applyFont="1" applyFill="1" applyBorder="1" applyAlignment="1" applyProtection="1">
      <alignment horizontal="center" vertical="center"/>
      <protection locked="0"/>
    </xf>
    <xf numFmtId="165" fontId="94" fillId="3" borderId="9" xfId="8" applyNumberFormat="1" applyFont="1" applyFill="1" applyBorder="1" applyAlignment="1" applyProtection="1">
      <alignment horizontal="center" vertical="center"/>
      <protection locked="0"/>
    </xf>
    <xf numFmtId="165" fontId="9" fillId="3" borderId="5" xfId="8" applyNumberFormat="1" applyFont="1" applyFill="1" applyBorder="1" applyAlignment="1" applyProtection="1">
      <alignment horizontal="center" vertical="center"/>
      <protection locked="0"/>
    </xf>
    <xf numFmtId="165" fontId="95" fillId="0" borderId="9" xfId="8" applyNumberFormat="1" applyFont="1" applyBorder="1" applyAlignment="1" applyProtection="1">
      <alignment horizontal="center"/>
      <protection locked="0"/>
    </xf>
    <xf numFmtId="165" fontId="95" fillId="7" borderId="9" xfId="8" applyNumberFormat="1" applyFont="1" applyFill="1" applyBorder="1" applyAlignment="1" applyProtection="1">
      <alignment horizontal="center"/>
      <protection locked="0"/>
    </xf>
    <xf numFmtId="0" fontId="10" fillId="0" borderId="0" xfId="7" applyFont="1" applyBorder="1" applyAlignment="1" applyProtection="1">
      <alignment horizontal="left"/>
      <protection locked="0"/>
    </xf>
    <xf numFmtId="0" fontId="15" fillId="0" borderId="0" xfId="8" applyBorder="1" applyProtection="1">
      <protection locked="0"/>
    </xf>
    <xf numFmtId="0" fontId="19" fillId="7" borderId="8" xfId="8" applyFont="1" applyFill="1" applyBorder="1" applyAlignment="1" applyProtection="1">
      <alignment vertical="top" wrapText="1"/>
      <protection locked="0"/>
    </xf>
    <xf numFmtId="0" fontId="81" fillId="18" borderId="8" xfId="8" applyFont="1" applyFill="1" applyBorder="1" applyAlignment="1" applyProtection="1">
      <alignment vertical="top" wrapText="1"/>
      <protection locked="0"/>
    </xf>
    <xf numFmtId="0" fontId="81" fillId="18" borderId="9" xfId="7" quotePrefix="1" applyFont="1" applyFill="1" applyBorder="1" applyAlignment="1" applyProtection="1">
      <alignment horizontal="center" vertical="center" wrapText="1"/>
      <protection locked="0"/>
    </xf>
    <xf numFmtId="0" fontId="18" fillId="18" borderId="9" xfId="8" applyFont="1" applyFill="1" applyBorder="1" applyAlignment="1" applyProtection="1">
      <alignment horizontal="center" wrapText="1"/>
      <protection locked="0"/>
    </xf>
    <xf numFmtId="0" fontId="8" fillId="18" borderId="9" xfId="8" applyFont="1" applyFill="1" applyBorder="1" applyAlignment="1" applyProtection="1">
      <alignment horizontal="center"/>
      <protection locked="0"/>
    </xf>
    <xf numFmtId="0" fontId="8" fillId="18" borderId="5" xfId="8" applyFont="1" applyFill="1" applyBorder="1" applyAlignment="1" applyProtection="1">
      <alignment horizontal="center"/>
      <protection locked="0"/>
    </xf>
    <xf numFmtId="0" fontId="17" fillId="18" borderId="8" xfId="8" applyFont="1" applyFill="1" applyBorder="1" applyAlignment="1" applyProtection="1">
      <alignment vertical="top" wrapText="1"/>
      <protection locked="0"/>
    </xf>
    <xf numFmtId="0" fontId="88" fillId="17" borderId="20" xfId="8" applyFont="1" applyFill="1" applyBorder="1" applyAlignment="1" applyProtection="1">
      <alignment horizontal="left" vertical="center" wrapText="1"/>
      <protection locked="0"/>
    </xf>
    <xf numFmtId="0" fontId="81" fillId="17" borderId="25" xfId="7" quotePrefix="1" applyFont="1" applyFill="1" applyBorder="1" applyAlignment="1" applyProtection="1">
      <alignment horizontal="center" vertical="center" wrapText="1"/>
      <protection locked="0"/>
    </xf>
    <xf numFmtId="2" fontId="9" fillId="17" borderId="25" xfId="8" applyNumberFormat="1" applyFont="1" applyFill="1" applyBorder="1" applyAlignment="1" applyProtection="1">
      <alignment horizontal="center" vertical="center" wrapText="1"/>
      <protection locked="0"/>
    </xf>
    <xf numFmtId="0" fontId="9" fillId="17" borderId="25" xfId="8" applyFont="1" applyFill="1" applyBorder="1" applyAlignment="1" applyProtection="1">
      <alignment horizontal="center" vertical="center"/>
      <protection locked="0"/>
    </xf>
    <xf numFmtId="0" fontId="9" fillId="17" borderId="27" xfId="8" applyFont="1" applyFill="1" applyBorder="1" applyAlignment="1" applyProtection="1">
      <alignment horizontal="center" vertical="center"/>
      <protection locked="0"/>
    </xf>
    <xf numFmtId="49" fontId="14" fillId="18" borderId="10" xfId="8" applyNumberFormat="1" applyFont="1" applyFill="1" applyBorder="1" applyAlignment="1" applyProtection="1">
      <alignment horizontal="left" vertical="center" wrapText="1"/>
      <protection locked="0"/>
    </xf>
    <xf numFmtId="49" fontId="81" fillId="18" borderId="11" xfId="7" quotePrefix="1" applyNumberFormat="1" applyFont="1" applyFill="1" applyBorder="1" applyAlignment="1" applyProtection="1">
      <alignment horizontal="center" vertical="center" wrapText="1"/>
      <protection locked="0"/>
    </xf>
    <xf numFmtId="49" fontId="8" fillId="18" borderId="11" xfId="8" applyNumberFormat="1" applyFont="1" applyFill="1" applyBorder="1" applyAlignment="1" applyProtection="1">
      <alignment horizontal="center" vertical="center"/>
      <protection locked="0"/>
    </xf>
    <xf numFmtId="49" fontId="8" fillId="18" borderId="12" xfId="8" applyNumberFormat="1" applyFont="1" applyFill="1" applyBorder="1" applyAlignment="1" applyProtection="1">
      <alignment horizontal="center" vertical="center"/>
      <protection locked="0"/>
    </xf>
    <xf numFmtId="49" fontId="15" fillId="0" borderId="0" xfId="8" applyNumberFormat="1" applyFill="1" applyProtection="1">
      <protection locked="0"/>
    </xf>
    <xf numFmtId="49" fontId="15" fillId="0" borderId="0" xfId="8" applyNumberFormat="1" applyProtection="1">
      <protection locked="0"/>
    </xf>
    <xf numFmtId="49" fontId="0" fillId="0" borderId="0" xfId="8" applyNumberFormat="1" applyFont="1" applyFill="1" applyAlignment="1" applyProtection="1">
      <alignment wrapText="1"/>
      <protection locked="0"/>
    </xf>
    <xf numFmtId="49" fontId="0" fillId="0" borderId="0" xfId="8" applyNumberFormat="1" applyFont="1" applyFill="1" applyAlignment="1" applyProtection="1">
      <protection locked="0"/>
    </xf>
    <xf numFmtId="49" fontId="96" fillId="0" borderId="0" xfId="8" applyNumberFormat="1" applyFont="1" applyFill="1" applyProtection="1">
      <protection locked="0"/>
    </xf>
    <xf numFmtId="49" fontId="96" fillId="0" borderId="0" xfId="8" applyNumberFormat="1" applyFont="1" applyFill="1" applyAlignment="1" applyProtection="1">
      <alignment wrapText="1"/>
      <protection locked="0"/>
    </xf>
    <xf numFmtId="0" fontId="88" fillId="0" borderId="0" xfId="7" applyFont="1" applyBorder="1" applyAlignment="1" applyProtection="1">
      <alignment horizontal="center" vertical="center" wrapText="1"/>
      <protection locked="0"/>
    </xf>
    <xf numFmtId="0" fontId="9" fillId="0" borderId="0" xfId="9" applyFont="1" applyBorder="1" applyAlignment="1" applyProtection="1">
      <alignment horizontal="center" vertical="center"/>
      <protection locked="0"/>
    </xf>
    <xf numFmtId="0" fontId="9" fillId="0" borderId="13" xfId="9" applyFont="1" applyBorder="1" applyAlignment="1" applyProtection="1">
      <alignment horizontal="center" vertical="center"/>
      <protection locked="0"/>
    </xf>
    <xf numFmtId="0" fontId="88" fillId="0" borderId="1" xfId="7" applyFont="1" applyBorder="1" applyAlignment="1" applyProtection="1">
      <alignment horizontal="center" vertical="center" wrapText="1"/>
      <protection locked="0"/>
    </xf>
    <xf numFmtId="0" fontId="11" fillId="0" borderId="0" xfId="1" applyFont="1" applyBorder="1" applyAlignment="1">
      <alignment horizontal="left"/>
    </xf>
    <xf numFmtId="0" fontId="10" fillId="0" borderId="0" xfId="1" applyFont="1" applyBorder="1"/>
    <xf numFmtId="0" fontId="40" fillId="0" borderId="0" xfId="7" applyFont="1" applyBorder="1" applyAlignment="1" applyProtection="1">
      <alignment horizontal="center" vertical="top" wrapText="1"/>
      <protection locked="0"/>
    </xf>
    <xf numFmtId="49" fontId="88" fillId="0" borderId="9" xfId="7" applyNumberFormat="1" applyFont="1" applyBorder="1" applyAlignment="1" applyProtection="1">
      <alignment horizontal="center" wrapText="1"/>
      <protection locked="0"/>
    </xf>
    <xf numFmtId="0" fontId="18" fillId="0" borderId="0" xfId="1" applyFont="1" applyBorder="1"/>
    <xf numFmtId="0" fontId="11" fillId="0" borderId="0" xfId="1" applyFont="1" applyBorder="1" applyAlignment="1">
      <alignment horizontal="center"/>
    </xf>
    <xf numFmtId="165" fontId="18" fillId="0" borderId="9" xfId="8" applyNumberFormat="1" applyFont="1" applyBorder="1" applyAlignment="1" applyProtection="1">
      <alignment horizontal="center" wrapText="1"/>
      <protection locked="0"/>
    </xf>
    <xf numFmtId="165" fontId="18" fillId="18" borderId="9" xfId="8" applyNumberFormat="1" applyFont="1" applyFill="1" applyBorder="1" applyAlignment="1" applyProtection="1">
      <alignment horizontal="center" wrapText="1"/>
      <protection locked="0"/>
    </xf>
    <xf numFmtId="0" fontId="46" fillId="0" borderId="0" xfId="1" applyFont="1" applyBorder="1" applyAlignment="1">
      <alignment horizontal="center" vertical="top"/>
    </xf>
    <xf numFmtId="0" fontId="21" fillId="0" borderId="0" xfId="4" applyFont="1" applyAlignment="1">
      <alignment horizontal="center"/>
    </xf>
    <xf numFmtId="0" fontId="39" fillId="0" borderId="0" xfId="4" applyFont="1" applyAlignment="1">
      <alignment horizontal="left" vertical="top"/>
    </xf>
    <xf numFmtId="0" fontId="21" fillId="0" borderId="0" xfId="4" applyFont="1" applyAlignment="1">
      <alignment horizontal="left"/>
    </xf>
    <xf numFmtId="0" fontId="9" fillId="0" borderId="26" xfId="9" applyFont="1" applyBorder="1" applyAlignment="1" applyProtection="1">
      <alignment horizontal="center" vertical="center"/>
      <protection locked="0"/>
    </xf>
    <xf numFmtId="0" fontId="88" fillId="0" borderId="26" xfId="7" applyFont="1" applyBorder="1" applyAlignment="1" applyProtection="1">
      <alignment horizontal="center" vertical="center" wrapText="1"/>
      <protection locked="0"/>
    </xf>
    <xf numFmtId="0" fontId="9" fillId="0" borderId="33" xfId="9" applyFont="1" applyBorder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21" fillId="0" borderId="0" xfId="4" applyFont="1" applyAlignment="1" applyProtection="1">
      <alignment vertical="center" wrapText="1"/>
      <protection locked="0"/>
    </xf>
    <xf numFmtId="0" fontId="21" fillId="0" borderId="0" xfId="4" applyFont="1" applyAlignment="1" applyProtection="1">
      <protection locked="0"/>
    </xf>
    <xf numFmtId="0" fontId="21" fillId="0" borderId="0" xfId="4" applyFon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49" fontId="9" fillId="0" borderId="9" xfId="2" applyNumberFormat="1" applyFont="1" applyBorder="1" applyAlignment="1" applyProtection="1">
      <alignment horizontal="center"/>
      <protection locked="0"/>
    </xf>
    <xf numFmtId="4" fontId="16" fillId="0" borderId="0" xfId="3" applyNumberFormat="1" applyFont="1" applyFill="1" applyBorder="1" applyAlignment="1" applyProtection="1">
      <alignment horizontal="center" vertical="center"/>
      <protection locked="0"/>
    </xf>
    <xf numFmtId="0" fontId="1" fillId="0" borderId="0" xfId="1" applyFill="1" applyBorder="1" applyProtection="1">
      <protection locked="0"/>
    </xf>
    <xf numFmtId="0" fontId="97" fillId="0" borderId="0" xfId="4" applyFont="1" applyAlignment="1" applyProtection="1">
      <alignment horizontal="left"/>
      <protection locked="0"/>
    </xf>
    <xf numFmtId="0" fontId="98" fillId="0" borderId="0" xfId="4" applyFont="1" applyProtection="1">
      <protection locked="0"/>
    </xf>
    <xf numFmtId="0" fontId="99" fillId="0" borderId="0" xfId="1" applyFont="1" applyProtection="1">
      <protection locked="0"/>
    </xf>
    <xf numFmtId="0" fontId="10" fillId="0" borderId="0" xfId="1" applyFont="1" applyBorder="1" applyProtection="1">
      <protection locked="0"/>
    </xf>
    <xf numFmtId="0" fontId="46" fillId="0" borderId="0" xfId="1" applyFont="1" applyBorder="1" applyAlignment="1" applyProtection="1">
      <alignment horizontal="center" vertical="top"/>
      <protection locked="0"/>
    </xf>
    <xf numFmtId="0" fontId="27" fillId="0" borderId="0" xfId="2" applyFont="1" applyProtection="1">
      <protection locked="0"/>
    </xf>
    <xf numFmtId="0" fontId="5" fillId="0" borderId="0" xfId="1" applyFont="1" applyProtection="1">
      <protection locked="0"/>
    </xf>
    <xf numFmtId="0" fontId="1" fillId="0" borderId="0" xfId="1" applyProtection="1"/>
    <xf numFmtId="0" fontId="3" fillId="0" borderId="0" xfId="1" applyFont="1" applyProtection="1"/>
    <xf numFmtId="0" fontId="21" fillId="0" borderId="0" xfId="4" applyFont="1" applyAlignment="1" applyProtection="1">
      <alignment horizontal="center"/>
    </xf>
    <xf numFmtId="0" fontId="21" fillId="0" borderId="0" xfId="4" applyFont="1" applyAlignment="1" applyProtection="1">
      <alignment horizontal="left"/>
    </xf>
    <xf numFmtId="0" fontId="26" fillId="0" borderId="0" xfId="2" applyFont="1" applyAlignment="1" applyProtection="1">
      <alignment horizontal="center"/>
    </xf>
    <xf numFmtId="0" fontId="27" fillId="0" borderId="0" xfId="2" applyFont="1" applyAlignment="1" applyProtection="1"/>
    <xf numFmtId="49" fontId="9" fillId="0" borderId="9" xfId="2" applyNumberFormat="1" applyFont="1" applyBorder="1" applyAlignment="1" applyProtection="1">
      <alignment horizontal="center"/>
    </xf>
    <xf numFmtId="0" fontId="11" fillId="21" borderId="8" xfId="1" applyFont="1" applyFill="1" applyBorder="1" applyProtection="1"/>
    <xf numFmtId="0" fontId="9" fillId="21" borderId="9" xfId="1" applyFont="1" applyFill="1" applyBorder="1" applyAlignment="1" applyProtection="1">
      <alignment horizontal="center"/>
    </xf>
    <xf numFmtId="0" fontId="11" fillId="19" borderId="24" xfId="1" applyFont="1" applyFill="1" applyBorder="1" applyAlignment="1" applyProtection="1">
      <alignment horizontal="left"/>
    </xf>
    <xf numFmtId="0" fontId="9" fillId="19" borderId="21" xfId="1" applyFont="1" applyFill="1" applyBorder="1" applyAlignment="1" applyProtection="1">
      <alignment horizontal="center"/>
    </xf>
    <xf numFmtId="0" fontId="52" fillId="18" borderId="35" xfId="1" applyFont="1" applyFill="1" applyBorder="1" applyAlignment="1" applyProtection="1">
      <alignment wrapText="1"/>
    </xf>
    <xf numFmtId="0" fontId="51" fillId="18" borderId="42" xfId="1" applyFont="1" applyFill="1" applyBorder="1" applyAlignment="1" applyProtection="1">
      <alignment horizontal="center"/>
    </xf>
    <xf numFmtId="0" fontId="10" fillId="0" borderId="20" xfId="1" applyFont="1" applyBorder="1" applyAlignment="1" applyProtection="1">
      <alignment horizontal="left"/>
    </xf>
    <xf numFmtId="49" fontId="10" fillId="0" borderId="25" xfId="1" applyNumberFormat="1" applyFont="1" applyBorder="1" applyAlignment="1" applyProtection="1">
      <alignment horizontal="center"/>
    </xf>
    <xf numFmtId="0" fontId="10" fillId="0" borderId="8" xfId="1" applyFont="1" applyBorder="1" applyAlignment="1" applyProtection="1">
      <alignment horizontal="left"/>
    </xf>
    <xf numFmtId="49" fontId="10" fillId="0" borderId="9" xfId="1" applyNumberFormat="1" applyFont="1" applyBorder="1" applyAlignment="1" applyProtection="1">
      <alignment horizontal="center"/>
    </xf>
    <xf numFmtId="0" fontId="52" fillId="0" borderId="8" xfId="1" applyFont="1" applyBorder="1" applyAlignment="1" applyProtection="1">
      <alignment vertical="center"/>
    </xf>
    <xf numFmtId="0" fontId="52" fillId="0" borderId="9" xfId="1" applyFont="1" applyFill="1" applyBorder="1" applyAlignment="1" applyProtection="1">
      <alignment horizontal="center"/>
    </xf>
    <xf numFmtId="0" fontId="52" fillId="0" borderId="24" xfId="1" applyFont="1" applyBorder="1" applyAlignment="1" applyProtection="1">
      <alignment wrapText="1"/>
    </xf>
    <xf numFmtId="0" fontId="52" fillId="0" borderId="21" xfId="1" applyFont="1" applyFill="1" applyBorder="1" applyAlignment="1" applyProtection="1">
      <alignment horizontal="center" vertical="center"/>
    </xf>
    <xf numFmtId="0" fontId="52" fillId="18" borderId="35" xfId="1" applyFont="1" applyFill="1" applyBorder="1" applyAlignment="1" applyProtection="1">
      <alignment horizontal="left"/>
    </xf>
    <xf numFmtId="0" fontId="52" fillId="18" borderId="42" xfId="1" applyFont="1" applyFill="1" applyBorder="1" applyAlignment="1" applyProtection="1">
      <alignment horizontal="center"/>
    </xf>
    <xf numFmtId="49" fontId="10" fillId="0" borderId="20" xfId="1" applyNumberFormat="1" applyFont="1" applyFill="1" applyBorder="1" applyAlignment="1" applyProtection="1">
      <alignment horizontal="left" wrapText="1"/>
    </xf>
    <xf numFmtId="0" fontId="17" fillId="0" borderId="25" xfId="1" applyFont="1" applyBorder="1" applyAlignment="1" applyProtection="1">
      <alignment horizontal="center"/>
    </xf>
    <xf numFmtId="0" fontId="17" fillId="0" borderId="9" xfId="1" applyFont="1" applyBorder="1" applyAlignment="1" applyProtection="1">
      <alignment horizontal="center"/>
    </xf>
    <xf numFmtId="0" fontId="17" fillId="0" borderId="21" xfId="1" applyFont="1" applyBorder="1" applyAlignment="1" applyProtection="1">
      <alignment horizontal="center"/>
    </xf>
    <xf numFmtId="0" fontId="52" fillId="0" borderId="25" xfId="1" applyFont="1" applyFill="1" applyBorder="1" applyAlignment="1" applyProtection="1">
      <alignment horizontal="center"/>
    </xf>
    <xf numFmtId="49" fontId="10" fillId="0" borderId="24" xfId="1" applyNumberFormat="1" applyFont="1" applyFill="1" applyBorder="1" applyAlignment="1" applyProtection="1">
      <alignment horizontal="left" wrapText="1"/>
    </xf>
    <xf numFmtId="0" fontId="52" fillId="0" borderId="21" xfId="1" applyFont="1" applyFill="1" applyBorder="1" applyAlignment="1" applyProtection="1">
      <alignment horizontal="center"/>
    </xf>
    <xf numFmtId="0" fontId="11" fillId="21" borderId="35" xfId="1" applyFont="1" applyFill="1" applyBorder="1" applyProtection="1"/>
    <xf numFmtId="0" fontId="9" fillId="21" borderId="42" xfId="1" applyFont="1" applyFill="1" applyBorder="1" applyAlignment="1" applyProtection="1">
      <alignment horizontal="center"/>
    </xf>
    <xf numFmtId="0" fontId="13" fillId="0" borderId="43" xfId="1" applyFont="1" applyBorder="1" applyProtection="1"/>
    <xf numFmtId="0" fontId="14" fillId="0" borderId="44" xfId="1" applyFont="1" applyBorder="1" applyAlignment="1" applyProtection="1">
      <alignment horizontal="center"/>
    </xf>
    <xf numFmtId="0" fontId="91" fillId="18" borderId="35" xfId="1" applyFont="1" applyFill="1" applyBorder="1" applyAlignment="1" applyProtection="1">
      <alignment horizontal="left"/>
    </xf>
    <xf numFmtId="0" fontId="81" fillId="18" borderId="42" xfId="1" applyFont="1" applyFill="1" applyBorder="1" applyAlignment="1" applyProtection="1">
      <alignment horizontal="center"/>
    </xf>
    <xf numFmtId="49" fontId="17" fillId="0" borderId="20" xfId="1" applyNumberFormat="1" applyFont="1" applyFill="1" applyBorder="1" applyAlignment="1" applyProtection="1">
      <alignment horizontal="left" wrapText="1"/>
    </xf>
    <xf numFmtId="49" fontId="17" fillId="0" borderId="8" xfId="1" applyNumberFormat="1" applyFont="1" applyBorder="1" applyAlignment="1" applyProtection="1">
      <alignment horizontal="left"/>
    </xf>
    <xf numFmtId="49" fontId="17" fillId="0" borderId="8" xfId="1" applyNumberFormat="1" applyFont="1" applyBorder="1" applyAlignment="1" applyProtection="1">
      <alignment horizontal="left" wrapText="1"/>
    </xf>
    <xf numFmtId="49" fontId="10" fillId="0" borderId="8" xfId="1" applyNumberFormat="1" applyFont="1" applyFill="1" applyBorder="1" applyAlignment="1" applyProtection="1">
      <alignment horizontal="left"/>
    </xf>
    <xf numFmtId="49" fontId="17" fillId="0" borderId="24" xfId="1" applyNumberFormat="1" applyFont="1" applyBorder="1" applyAlignment="1" applyProtection="1">
      <alignment horizontal="left"/>
    </xf>
    <xf numFmtId="0" fontId="91" fillId="18" borderId="42" xfId="1" applyFont="1" applyFill="1" applyBorder="1" applyAlignment="1" applyProtection="1">
      <alignment horizontal="center"/>
    </xf>
    <xf numFmtId="0" fontId="91" fillId="18" borderId="35" xfId="1" applyFont="1" applyFill="1" applyBorder="1" applyAlignment="1" applyProtection="1">
      <alignment horizontal="left" wrapText="1"/>
    </xf>
    <xf numFmtId="0" fontId="91" fillId="18" borderId="42" xfId="1" applyFont="1" applyFill="1" applyBorder="1" applyAlignment="1" applyProtection="1">
      <alignment horizontal="center" vertical="center"/>
    </xf>
    <xf numFmtId="16" fontId="112" fillId="18" borderId="35" xfId="4" applyNumberFormat="1" applyFont="1" applyFill="1" applyBorder="1" applyAlignment="1" applyProtection="1">
      <alignment wrapText="1"/>
    </xf>
    <xf numFmtId="49" fontId="17" fillId="0" borderId="10" xfId="1" applyNumberFormat="1" applyFont="1" applyBorder="1" applyAlignment="1" applyProtection="1">
      <alignment horizontal="left"/>
    </xf>
    <xf numFmtId="0" fontId="17" fillId="0" borderId="11" xfId="1" applyFont="1" applyBorder="1" applyAlignment="1" applyProtection="1">
      <alignment horizontal="center"/>
    </xf>
    <xf numFmtId="0" fontId="98" fillId="0" borderId="0" xfId="4" applyFont="1" applyAlignment="1" applyProtection="1">
      <alignment horizontal="left"/>
      <protection locked="0"/>
    </xf>
    <xf numFmtId="0" fontId="98" fillId="0" borderId="0" xfId="4" applyFont="1" applyAlignment="1" applyProtection="1">
      <alignment vertical="top"/>
      <protection locked="0"/>
    </xf>
    <xf numFmtId="0" fontId="21" fillId="0" borderId="0" xfId="4" applyFont="1" applyAlignment="1" applyProtection="1">
      <alignment horizontal="center"/>
    </xf>
    <xf numFmtId="0" fontId="46" fillId="0" borderId="0" xfId="1" applyFont="1" applyBorder="1" applyAlignment="1" applyProtection="1">
      <alignment horizontal="center" vertical="top"/>
      <protection locked="0"/>
    </xf>
    <xf numFmtId="0" fontId="20" fillId="0" borderId="0" xfId="4" applyFont="1" applyProtection="1">
      <protection locked="0"/>
    </xf>
    <xf numFmtId="0" fontId="20" fillId="0" borderId="0" xfId="4" applyFont="1" applyAlignment="1" applyProtection="1">
      <alignment horizontal="center"/>
      <protection locked="0"/>
    </xf>
    <xf numFmtId="0" fontId="25" fillId="0" borderId="0" xfId="4" applyFont="1" applyAlignment="1" applyProtection="1">
      <alignment horizontal="center"/>
      <protection locked="0"/>
    </xf>
    <xf numFmtId="0" fontId="27" fillId="0" borderId="0" xfId="2" applyFont="1" applyBorder="1" applyProtection="1">
      <protection locked="0"/>
    </xf>
    <xf numFmtId="0" fontId="20" fillId="0" borderId="0" xfId="4" applyFont="1" applyBorder="1" applyProtection="1">
      <protection locked="0"/>
    </xf>
    <xf numFmtId="165" fontId="36" fillId="0" borderId="9" xfId="4" applyNumberFormat="1" applyFont="1" applyBorder="1" applyAlignment="1" applyProtection="1">
      <alignment horizontal="center"/>
      <protection locked="0"/>
    </xf>
    <xf numFmtId="165" fontId="44" fillId="0" borderId="9" xfId="4" applyNumberFormat="1" applyFont="1" applyBorder="1" applyAlignment="1" applyProtection="1">
      <alignment horizontal="center"/>
      <protection locked="0"/>
    </xf>
    <xf numFmtId="165" fontId="20" fillId="0" borderId="9" xfId="4" applyNumberFormat="1" applyFont="1" applyBorder="1" applyAlignment="1" applyProtection="1">
      <alignment horizontal="center"/>
      <protection locked="0"/>
    </xf>
    <xf numFmtId="165" fontId="45" fillId="0" borderId="9" xfId="4" applyNumberFormat="1" applyFont="1" applyBorder="1" applyAlignment="1" applyProtection="1">
      <alignment horizontal="center"/>
      <protection locked="0"/>
    </xf>
    <xf numFmtId="0" fontId="32" fillId="0" borderId="9" xfId="4" applyFont="1" applyBorder="1" applyAlignment="1" applyProtection="1">
      <alignment horizontal="center" vertical="center"/>
      <protection locked="0"/>
    </xf>
    <xf numFmtId="0" fontId="29" fillId="0" borderId="0" xfId="4" applyFont="1" applyProtection="1">
      <protection locked="0"/>
    </xf>
    <xf numFmtId="0" fontId="20" fillId="0" borderId="9" xfId="4" applyFont="1" applyBorder="1" applyAlignment="1" applyProtection="1">
      <alignment horizontal="center"/>
      <protection locked="0"/>
    </xf>
    <xf numFmtId="165" fontId="47" fillId="0" borderId="9" xfId="4" applyNumberFormat="1" applyFont="1" applyBorder="1" applyAlignment="1" applyProtection="1">
      <alignment horizontal="center"/>
      <protection locked="0"/>
    </xf>
    <xf numFmtId="165" fontId="37" fillId="0" borderId="9" xfId="4" applyNumberFormat="1" applyFont="1" applyBorder="1" applyAlignment="1" applyProtection="1">
      <alignment horizontal="center"/>
      <protection locked="0"/>
    </xf>
    <xf numFmtId="165" fontId="33" fillId="0" borderId="9" xfId="4" applyNumberFormat="1" applyFont="1" applyBorder="1" applyAlignment="1" applyProtection="1">
      <alignment horizontal="center"/>
      <protection locked="0"/>
    </xf>
    <xf numFmtId="165" fontId="49" fillId="0" borderId="9" xfId="4" applyNumberFormat="1" applyFont="1" applyBorder="1" applyAlignment="1" applyProtection="1">
      <alignment horizontal="center"/>
      <protection locked="0"/>
    </xf>
    <xf numFmtId="165" fontId="50" fillId="0" borderId="9" xfId="4" applyNumberFormat="1" applyFont="1" applyBorder="1" applyAlignment="1" applyProtection="1">
      <alignment horizontal="center"/>
      <protection locked="0"/>
    </xf>
    <xf numFmtId="0" fontId="16" fillId="3" borderId="9" xfId="4" applyNumberFormat="1" applyFont="1" applyFill="1" applyBorder="1" applyAlignment="1" applyProtection="1">
      <alignment horizontal="center"/>
      <protection locked="0"/>
    </xf>
    <xf numFmtId="0" fontId="42" fillId="3" borderId="9" xfId="4" applyNumberFormat="1" applyFont="1" applyFill="1" applyBorder="1" applyAlignment="1" applyProtection="1">
      <alignment horizontal="center"/>
      <protection locked="0"/>
    </xf>
    <xf numFmtId="0" fontId="16" fillId="16" borderId="9" xfId="4" applyNumberFormat="1" applyFont="1" applyFill="1" applyBorder="1" applyAlignment="1" applyProtection="1">
      <alignment horizontal="center"/>
      <protection locked="0"/>
    </xf>
    <xf numFmtId="0" fontId="42" fillId="16" borderId="9" xfId="4" applyNumberFormat="1" applyFont="1" applyFill="1" applyBorder="1" applyAlignment="1" applyProtection="1">
      <alignment horizontal="center"/>
      <protection locked="0"/>
    </xf>
    <xf numFmtId="0" fontId="21" fillId="0" borderId="0" xfId="4" applyFont="1" applyAlignment="1" applyProtection="1">
      <alignment horizontal="center"/>
      <protection locked="0"/>
    </xf>
    <xf numFmtId="0" fontId="38" fillId="0" borderId="0" xfId="4" applyFont="1" applyFill="1" applyBorder="1" applyAlignment="1" applyProtection="1">
      <alignment horizontal="center"/>
      <protection locked="0"/>
    </xf>
    <xf numFmtId="0" fontId="38" fillId="0" borderId="0" xfId="4" applyFont="1" applyProtection="1">
      <protection locked="0"/>
    </xf>
    <xf numFmtId="0" fontId="39" fillId="0" borderId="0" xfId="4" applyFont="1" applyAlignment="1" applyProtection="1">
      <alignment horizontal="left" vertical="top"/>
      <protection locked="0"/>
    </xf>
    <xf numFmtId="0" fontId="20" fillId="0" borderId="0" xfId="4" applyFont="1" applyProtection="1"/>
    <xf numFmtId="0" fontId="20" fillId="0" borderId="0" xfId="4" applyFont="1" applyAlignment="1" applyProtection="1">
      <alignment horizontal="center"/>
    </xf>
    <xf numFmtId="0" fontId="2" fillId="0" borderId="0" xfId="4" applyFont="1" applyAlignment="1" applyProtection="1"/>
    <xf numFmtId="0" fontId="21" fillId="0" borderId="0" xfId="4" applyFont="1" applyAlignment="1" applyProtection="1">
      <alignment vertical="center" wrapText="1"/>
    </xf>
    <xf numFmtId="0" fontId="21" fillId="0" borderId="0" xfId="4" applyFont="1" applyAlignment="1" applyProtection="1"/>
    <xf numFmtId="0" fontId="25" fillId="0" borderId="0" xfId="4" applyFont="1" applyAlignment="1" applyProtection="1"/>
    <xf numFmtId="0" fontId="27" fillId="0" borderId="0" xfId="2" applyFont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7" fillId="0" borderId="0" xfId="2" applyFont="1" applyBorder="1" applyProtection="1"/>
    <xf numFmtId="0" fontId="41" fillId="0" borderId="11" xfId="4" applyFont="1" applyBorder="1" applyAlignment="1" applyProtection="1">
      <alignment horizontal="center" vertical="center" wrapText="1"/>
    </xf>
    <xf numFmtId="0" fontId="31" fillId="0" borderId="11" xfId="4" applyFont="1" applyBorder="1" applyAlignment="1" applyProtection="1">
      <alignment horizontal="center" vertical="center" wrapText="1"/>
    </xf>
    <xf numFmtId="0" fontId="31" fillId="0" borderId="12" xfId="4" applyFont="1" applyBorder="1" applyAlignment="1" applyProtection="1">
      <alignment horizontal="center" vertical="center" wrapText="1"/>
    </xf>
    <xf numFmtId="0" fontId="41" fillId="0" borderId="17" xfId="4" applyFont="1" applyBorder="1" applyAlignment="1" applyProtection="1">
      <alignment horizontal="center" vertical="center"/>
    </xf>
    <xf numFmtId="0" fontId="41" fillId="0" borderId="2" xfId="4" applyFont="1" applyBorder="1" applyAlignment="1" applyProtection="1">
      <alignment horizontal="center" vertical="center"/>
    </xf>
    <xf numFmtId="0" fontId="41" fillId="0" borderId="18" xfId="4" applyFont="1" applyBorder="1" applyAlignment="1" applyProtection="1">
      <alignment horizontal="center" vertical="center" wrapText="1"/>
    </xf>
    <xf numFmtId="0" fontId="41" fillId="0" borderId="18" xfId="4" applyFont="1" applyBorder="1" applyAlignment="1" applyProtection="1">
      <alignment horizontal="center" vertical="center"/>
    </xf>
    <xf numFmtId="0" fontId="41" fillId="0" borderId="23" xfId="4" applyFont="1" applyBorder="1" applyAlignment="1" applyProtection="1">
      <alignment horizontal="center" vertical="center"/>
    </xf>
    <xf numFmtId="0" fontId="41" fillId="0" borderId="3" xfId="4" applyFont="1" applyBorder="1" applyAlignment="1" applyProtection="1">
      <alignment horizontal="center" vertical="center"/>
    </xf>
    <xf numFmtId="0" fontId="32" fillId="0" borderId="0" xfId="4" applyFont="1" applyAlignment="1" applyProtection="1">
      <alignment horizontal="center"/>
    </xf>
    <xf numFmtId="0" fontId="33" fillId="2" borderId="8" xfId="4" applyFont="1" applyFill="1" applyBorder="1" applyAlignment="1" applyProtection="1">
      <alignment vertical="center"/>
    </xf>
    <xf numFmtId="0" fontId="33" fillId="2" borderId="9" xfId="4" applyFont="1" applyFill="1" applyBorder="1" applyAlignment="1" applyProtection="1">
      <alignment horizontal="center" vertical="center"/>
    </xf>
    <xf numFmtId="0" fontId="42" fillId="2" borderId="9" xfId="4" applyFont="1" applyFill="1" applyBorder="1" applyAlignment="1" applyProtection="1">
      <alignment horizontal="center" vertical="center"/>
    </xf>
    <xf numFmtId="165" fontId="42" fillId="2" borderId="9" xfId="4" applyNumberFormat="1" applyFont="1" applyFill="1" applyBorder="1" applyAlignment="1" applyProtection="1">
      <alignment horizontal="center" vertical="center"/>
    </xf>
    <xf numFmtId="165" fontId="42" fillId="2" borderId="5" xfId="4" applyNumberFormat="1" applyFont="1" applyFill="1" applyBorder="1" applyAlignment="1" applyProtection="1">
      <alignment horizontal="center" vertical="center"/>
    </xf>
    <xf numFmtId="0" fontId="29" fillId="3" borderId="8" xfId="4" applyFont="1" applyFill="1" applyBorder="1" applyAlignment="1" applyProtection="1">
      <alignment vertical="center"/>
    </xf>
    <xf numFmtId="0" fontId="29" fillId="3" borderId="9" xfId="4" applyFont="1" applyFill="1" applyBorder="1" applyAlignment="1" applyProtection="1">
      <alignment horizontal="center" vertical="center"/>
    </xf>
    <xf numFmtId="0" fontId="42" fillId="3" borderId="9" xfId="4" applyFont="1" applyFill="1" applyBorder="1" applyAlignment="1" applyProtection="1">
      <alignment horizontal="center" vertical="center"/>
    </xf>
    <xf numFmtId="165" fontId="16" fillId="3" borderId="9" xfId="4" applyNumberFormat="1" applyFont="1" applyFill="1" applyBorder="1" applyAlignment="1" applyProtection="1">
      <alignment horizontal="center" vertical="center"/>
    </xf>
    <xf numFmtId="165" fontId="16" fillId="3" borderId="5" xfId="4" applyNumberFormat="1" applyFont="1" applyFill="1" applyBorder="1" applyAlignment="1" applyProtection="1">
      <alignment horizontal="center" vertical="center"/>
    </xf>
    <xf numFmtId="0" fontId="43" fillId="0" borderId="8" xfId="4" applyFont="1" applyBorder="1" applyProtection="1"/>
    <xf numFmtId="0" fontId="32" fillId="0" borderId="9" xfId="4" applyFont="1" applyBorder="1" applyAlignment="1" applyProtection="1">
      <alignment horizontal="center"/>
    </xf>
    <xf numFmtId="0" fontId="20" fillId="0" borderId="9" xfId="4" applyFont="1" applyBorder="1" applyAlignment="1" applyProtection="1">
      <alignment horizontal="center" vertical="center"/>
    </xf>
    <xf numFmtId="0" fontId="24" fillId="0" borderId="8" xfId="4" applyFont="1" applyBorder="1" applyProtection="1"/>
    <xf numFmtId="0" fontId="32" fillId="0" borderId="4" xfId="4" applyFont="1" applyBorder="1" applyAlignment="1" applyProtection="1">
      <alignment horizontal="center"/>
    </xf>
    <xf numFmtId="0" fontId="36" fillId="0" borderId="9" xfId="4" applyFont="1" applyBorder="1" applyAlignment="1" applyProtection="1">
      <alignment horizontal="center" vertical="center"/>
    </xf>
    <xf numFmtId="0" fontId="46" fillId="0" borderId="8" xfId="4" applyFont="1" applyBorder="1" applyAlignment="1" applyProtection="1">
      <alignment wrapText="1"/>
    </xf>
    <xf numFmtId="0" fontId="8" fillId="0" borderId="9" xfId="4" applyFont="1" applyBorder="1" applyAlignment="1" applyProtection="1">
      <alignment horizontal="center" wrapText="1"/>
    </xf>
    <xf numFmtId="0" fontId="32" fillId="0" borderId="9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wrapText="1"/>
    </xf>
    <xf numFmtId="0" fontId="32" fillId="0" borderId="9" xfId="4" applyFont="1" applyBorder="1" applyAlignment="1" applyProtection="1">
      <alignment horizontal="center" wrapText="1"/>
    </xf>
    <xf numFmtId="0" fontId="29" fillId="3" borderId="8" xfId="4" applyFont="1" applyFill="1" applyBorder="1" applyAlignment="1" applyProtection="1">
      <alignment wrapText="1"/>
    </xf>
    <xf numFmtId="0" fontId="29" fillId="3" borderId="9" xfId="4" applyFont="1" applyFill="1" applyBorder="1" applyAlignment="1" applyProtection="1">
      <alignment horizontal="center"/>
    </xf>
    <xf numFmtId="0" fontId="37" fillId="3" borderId="9" xfId="4" applyFont="1" applyFill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left" vertical="center" wrapText="1"/>
    </xf>
    <xf numFmtId="0" fontId="32" fillId="0" borderId="9" xfId="4" applyFont="1" applyBorder="1" applyAlignment="1" applyProtection="1">
      <alignment horizontal="center" vertical="center" wrapText="1"/>
    </xf>
    <xf numFmtId="0" fontId="24" fillId="0" borderId="8" xfId="4" applyFont="1" applyBorder="1" applyAlignment="1" applyProtection="1"/>
    <xf numFmtId="0" fontId="32" fillId="3" borderId="8" xfId="4" applyFont="1" applyFill="1" applyBorder="1" applyAlignment="1" applyProtection="1"/>
    <xf numFmtId="0" fontId="9" fillId="3" borderId="8" xfId="4" applyFont="1" applyFill="1" applyBorder="1" applyAlignment="1" applyProtection="1">
      <alignment wrapText="1"/>
    </xf>
    <xf numFmtId="0" fontId="9" fillId="3" borderId="9" xfId="4" applyFont="1" applyFill="1" applyBorder="1" applyAlignment="1" applyProtection="1">
      <alignment horizontal="center" wrapText="1"/>
    </xf>
    <xf numFmtId="0" fontId="8" fillId="0" borderId="9" xfId="4" applyFont="1" applyBorder="1" applyAlignment="1" applyProtection="1">
      <alignment horizontal="center" vertical="center" wrapText="1"/>
    </xf>
    <xf numFmtId="0" fontId="29" fillId="3" borderId="8" xfId="4" applyFont="1" applyFill="1" applyBorder="1" applyAlignment="1" applyProtection="1">
      <alignment vertical="center" wrapText="1"/>
    </xf>
    <xf numFmtId="0" fontId="24" fillId="0" borderId="8" xfId="4" applyFont="1" applyBorder="1" applyAlignment="1" applyProtection="1">
      <alignment vertical="center" wrapText="1"/>
    </xf>
    <xf numFmtId="0" fontId="32" fillId="0" borderId="8" xfId="4" applyFont="1" applyBorder="1" applyAlignment="1" applyProtection="1">
      <alignment horizontal="left" vertical="center" wrapText="1"/>
    </xf>
    <xf numFmtId="0" fontId="29" fillId="3" borderId="9" xfId="4" applyFont="1" applyFill="1" applyBorder="1" applyAlignment="1" applyProtection="1">
      <alignment horizontal="center" wrapText="1"/>
    </xf>
    <xf numFmtId="0" fontId="29" fillId="3" borderId="8" xfId="4" applyFont="1" applyFill="1" applyBorder="1" applyAlignment="1" applyProtection="1">
      <alignment horizontal="left" wrapText="1"/>
    </xf>
    <xf numFmtId="0" fontId="29" fillId="3" borderId="9" xfId="4" applyFont="1" applyFill="1" applyBorder="1" applyAlignment="1" applyProtection="1">
      <alignment horizontal="center" vertical="center" wrapText="1"/>
    </xf>
    <xf numFmtId="0" fontId="29" fillId="3" borderId="8" xfId="4" applyFont="1" applyFill="1" applyBorder="1" applyProtection="1"/>
    <xf numFmtId="0" fontId="29" fillId="16" borderId="8" xfId="4" applyFont="1" applyFill="1" applyBorder="1" applyProtection="1"/>
    <xf numFmtId="0" fontId="29" fillId="16" borderId="9" xfId="4" applyFont="1" applyFill="1" applyBorder="1" applyAlignment="1" applyProtection="1">
      <alignment horizontal="center"/>
    </xf>
    <xf numFmtId="0" fontId="29" fillId="16" borderId="9" xfId="4" applyFont="1" applyFill="1" applyBorder="1" applyAlignment="1" applyProtection="1">
      <alignment horizontal="center" vertical="center"/>
    </xf>
    <xf numFmtId="16" fontId="29" fillId="4" borderId="24" xfId="4" applyNumberFormat="1" applyFont="1" applyFill="1" applyBorder="1" applyProtection="1"/>
    <xf numFmtId="1" fontId="29" fillId="4" borderId="21" xfId="4" applyNumberFormat="1" applyFont="1" applyFill="1" applyBorder="1" applyAlignment="1" applyProtection="1">
      <alignment horizontal="center"/>
    </xf>
    <xf numFmtId="0" fontId="29" fillId="4" borderId="21" xfId="4" applyFont="1" applyFill="1" applyBorder="1" applyAlignment="1" applyProtection="1">
      <alignment horizontal="center" vertical="center"/>
    </xf>
    <xf numFmtId="0" fontId="29" fillId="4" borderId="42" xfId="4" applyFont="1" applyFill="1" applyBorder="1" applyAlignment="1" applyProtection="1">
      <alignment horizontal="center" vertical="center"/>
    </xf>
    <xf numFmtId="165" fontId="16" fillId="0" borderId="9" xfId="4" applyNumberFormat="1" applyFont="1" applyBorder="1" applyAlignment="1" applyProtection="1">
      <alignment horizontal="center"/>
    </xf>
    <xf numFmtId="165" fontId="16" fillId="0" borderId="5" xfId="4" applyNumberFormat="1" applyFont="1" applyBorder="1" applyAlignment="1" applyProtection="1">
      <alignment horizontal="center"/>
    </xf>
    <xf numFmtId="165" fontId="45" fillId="0" borderId="9" xfId="4" applyNumberFormat="1" applyFont="1" applyBorder="1" applyAlignment="1" applyProtection="1">
      <alignment horizontal="center"/>
    </xf>
    <xf numFmtId="165" fontId="45" fillId="0" borderId="5" xfId="4" applyNumberFormat="1" applyFont="1" applyBorder="1" applyAlignment="1" applyProtection="1">
      <alignment horizontal="center"/>
    </xf>
    <xf numFmtId="165" fontId="16" fillId="3" borderId="9" xfId="4" applyNumberFormat="1" applyFont="1" applyFill="1" applyBorder="1" applyAlignment="1" applyProtection="1">
      <alignment horizontal="center"/>
    </xf>
    <xf numFmtId="165" fontId="16" fillId="3" borderId="5" xfId="4" applyNumberFormat="1" applyFont="1" applyFill="1" applyBorder="1" applyAlignment="1" applyProtection="1">
      <alignment horizontal="center"/>
    </xf>
    <xf numFmtId="0" fontId="16" fillId="3" borderId="9" xfId="4" applyNumberFormat="1" applyFont="1" applyFill="1" applyBorder="1" applyAlignment="1" applyProtection="1">
      <alignment horizontal="center"/>
    </xf>
    <xf numFmtId="0" fontId="16" fillId="3" borderId="5" xfId="4" applyNumberFormat="1" applyFont="1" applyFill="1" applyBorder="1" applyAlignment="1" applyProtection="1">
      <alignment horizontal="center"/>
    </xf>
    <xf numFmtId="0" fontId="16" fillId="16" borderId="9" xfId="4" applyNumberFormat="1" applyFont="1" applyFill="1" applyBorder="1" applyAlignment="1" applyProtection="1">
      <alignment horizontal="center"/>
    </xf>
    <xf numFmtId="0" fontId="16" fillId="16" borderId="5" xfId="4" applyNumberFormat="1" applyFont="1" applyFill="1" applyBorder="1" applyAlignment="1" applyProtection="1">
      <alignment horizontal="center"/>
    </xf>
    <xf numFmtId="165" fontId="16" fillId="4" borderId="21" xfId="4" applyNumberFormat="1" applyFont="1" applyFill="1" applyBorder="1" applyAlignment="1" applyProtection="1">
      <alignment horizontal="center"/>
    </xf>
    <xf numFmtId="1" fontId="29" fillId="4" borderId="42" xfId="4" applyNumberFormat="1" applyFont="1" applyFill="1" applyBorder="1" applyAlignment="1" applyProtection="1">
      <alignment horizontal="center" vertical="center"/>
    </xf>
    <xf numFmtId="165" fontId="16" fillId="20" borderId="42" xfId="4" applyNumberFormat="1" applyFont="1" applyFill="1" applyBorder="1" applyAlignment="1" applyProtection="1">
      <alignment horizontal="center" vertical="center"/>
      <protection locked="0"/>
    </xf>
    <xf numFmtId="165" fontId="16" fillId="4" borderId="42" xfId="4" applyNumberFormat="1" applyFont="1" applyFill="1" applyBorder="1" applyAlignment="1" applyProtection="1">
      <alignment horizontal="center" vertical="center"/>
    </xf>
    <xf numFmtId="165" fontId="45" fillId="20" borderId="9" xfId="4" applyNumberFormat="1" applyFont="1" applyFill="1" applyBorder="1" applyAlignment="1" applyProtection="1">
      <alignment horizontal="center" vertical="center"/>
    </xf>
    <xf numFmtId="165" fontId="16" fillId="4" borderId="36" xfId="4" applyNumberFormat="1" applyFont="1" applyFill="1" applyBorder="1" applyAlignment="1" applyProtection="1">
      <alignment horizontal="center" vertical="center"/>
    </xf>
    <xf numFmtId="0" fontId="29" fillId="0" borderId="0" xfId="4" applyFont="1" applyAlignment="1" applyProtection="1">
      <alignment horizontal="center" vertical="center"/>
      <protection locked="0"/>
    </xf>
    <xf numFmtId="16" fontId="29" fillId="4" borderId="35" xfId="4" applyNumberFormat="1" applyFont="1" applyFill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center"/>
    </xf>
    <xf numFmtId="0" fontId="18" fillId="0" borderId="0" xfId="1" applyFont="1" applyBorder="1" applyProtection="1"/>
    <xf numFmtId="165" fontId="36" fillId="18" borderId="9" xfId="4" applyNumberFormat="1" applyFont="1" applyFill="1" applyBorder="1" applyAlignment="1" applyProtection="1">
      <alignment horizontal="center"/>
      <protection locked="0"/>
    </xf>
    <xf numFmtId="165" fontId="20" fillId="18" borderId="9" xfId="4" applyNumberFormat="1" applyFont="1" applyFill="1" applyBorder="1" applyAlignment="1" applyProtection="1">
      <alignment horizontal="center"/>
      <protection locked="0"/>
    </xf>
    <xf numFmtId="165" fontId="16" fillId="4" borderId="11" xfId="4" applyNumberFormat="1" applyFont="1" applyFill="1" applyBorder="1" applyAlignment="1" applyProtection="1">
      <alignment horizontal="center"/>
      <protection locked="0"/>
    </xf>
    <xf numFmtId="0" fontId="27" fillId="0" borderId="0" xfId="2" applyFont="1" applyBorder="1" applyAlignment="1" applyProtection="1">
      <alignment horizontal="left"/>
    </xf>
    <xf numFmtId="0" fontId="27" fillId="0" borderId="0" xfId="2" applyFont="1" applyBorder="1" applyAlignment="1" applyProtection="1">
      <alignment horizontal="center"/>
    </xf>
    <xf numFmtId="0" fontId="25" fillId="0" borderId="0" xfId="4" applyFont="1" applyBorder="1" applyAlignment="1" applyProtection="1">
      <alignment horizontal="center"/>
    </xf>
    <xf numFmtId="0" fontId="20" fillId="0" borderId="0" xfId="4" applyFont="1" applyBorder="1" applyProtection="1"/>
    <xf numFmtId="165" fontId="36" fillId="0" borderId="9" xfId="4" applyNumberFormat="1" applyFont="1" applyBorder="1" applyAlignment="1" applyProtection="1">
      <alignment horizontal="center"/>
    </xf>
    <xf numFmtId="165" fontId="44" fillId="0" borderId="9" xfId="4" applyNumberFormat="1" applyFont="1" applyBorder="1" applyAlignment="1" applyProtection="1">
      <alignment horizontal="center"/>
    </xf>
    <xf numFmtId="0" fontId="29" fillId="0" borderId="0" xfId="4" applyFont="1" applyProtection="1"/>
    <xf numFmtId="0" fontId="107" fillId="18" borderId="8" xfId="4" applyFont="1" applyFill="1" applyBorder="1" applyAlignment="1" applyProtection="1">
      <alignment horizontal="left" vertical="center" wrapText="1"/>
    </xf>
    <xf numFmtId="0" fontId="32" fillId="18" borderId="9" xfId="4" applyFont="1" applyFill="1" applyBorder="1" applyAlignment="1" applyProtection="1">
      <alignment horizontal="center" vertical="center" wrapText="1"/>
    </xf>
    <xf numFmtId="0" fontId="20" fillId="18" borderId="9" xfId="4" applyFont="1" applyFill="1" applyBorder="1" applyAlignment="1" applyProtection="1">
      <alignment horizontal="center" vertical="center"/>
    </xf>
    <xf numFmtId="0" fontId="42" fillId="3" borderId="9" xfId="4" applyNumberFormat="1" applyFont="1" applyFill="1" applyBorder="1" applyAlignment="1" applyProtection="1">
      <alignment horizontal="center"/>
    </xf>
    <xf numFmtId="0" fontId="29" fillId="16" borderId="8" xfId="4" applyFont="1" applyFill="1" applyBorder="1" applyAlignment="1" applyProtection="1">
      <alignment wrapText="1"/>
    </xf>
    <xf numFmtId="16" fontId="29" fillId="4" borderId="10" xfId="4" applyNumberFormat="1" applyFont="1" applyFill="1" applyBorder="1" applyProtection="1"/>
    <xf numFmtId="1" fontId="29" fillId="4" borderId="11" xfId="4" applyNumberFormat="1" applyFont="1" applyFill="1" applyBorder="1" applyAlignment="1" applyProtection="1">
      <alignment horizontal="center"/>
    </xf>
    <xf numFmtId="0" fontId="29" fillId="4" borderId="11" xfId="4" applyFont="1" applyFill="1" applyBorder="1" applyAlignment="1" applyProtection="1">
      <alignment horizontal="center" vertical="center"/>
    </xf>
    <xf numFmtId="165" fontId="16" fillId="4" borderId="11" xfId="4" applyNumberFormat="1" applyFont="1" applyFill="1" applyBorder="1" applyAlignment="1" applyProtection="1">
      <alignment horizontal="center"/>
    </xf>
    <xf numFmtId="0" fontId="38" fillId="0" borderId="0" xfId="4" applyFont="1" applyFill="1" applyBorder="1" applyAlignment="1" applyProtection="1">
      <alignment horizontal="center"/>
    </xf>
    <xf numFmtId="0" fontId="38" fillId="0" borderId="0" xfId="4" applyFont="1" applyProtection="1"/>
    <xf numFmtId="0" fontId="39" fillId="0" borderId="0" xfId="4" applyFont="1" applyAlignment="1" applyProtection="1">
      <alignment horizontal="left" vertical="top"/>
    </xf>
    <xf numFmtId="0" fontId="10" fillId="0" borderId="0" xfId="1" applyFont="1" applyBorder="1" applyProtection="1"/>
    <xf numFmtId="0" fontId="27" fillId="0" borderId="0" xfId="2" applyFont="1" applyProtection="1"/>
    <xf numFmtId="0" fontId="5" fillId="0" borderId="0" xfId="1" applyFont="1" applyProtection="1"/>
    <xf numFmtId="0" fontId="29" fillId="0" borderId="0" xfId="4" applyFont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/>
      <protection locked="0"/>
    </xf>
    <xf numFmtId="0" fontId="21" fillId="0" borderId="0" xfId="4" applyFont="1" applyAlignment="1" applyProtection="1">
      <alignment horizontal="left"/>
    </xf>
    <xf numFmtId="165" fontId="45" fillId="17" borderId="9" xfId="4" applyNumberFormat="1" applyFont="1" applyFill="1" applyBorder="1" applyAlignment="1" applyProtection="1">
      <alignment horizontal="center"/>
    </xf>
    <xf numFmtId="0" fontId="46" fillId="0" borderId="0" xfId="1" applyFont="1" applyBorder="1" applyAlignment="1" applyProtection="1">
      <alignment horizontal="center" vertical="top"/>
    </xf>
    <xf numFmtId="0" fontId="20" fillId="0" borderId="0" xfId="4" applyFont="1" applyAlignment="1" applyProtection="1">
      <alignment horizontal="center" vertical="center"/>
    </xf>
    <xf numFmtId="0" fontId="40" fillId="0" borderId="0" xfId="4" applyFont="1" applyAlignment="1" applyProtection="1">
      <alignment vertical="top" wrapText="1"/>
    </xf>
    <xf numFmtId="0" fontId="40" fillId="0" borderId="0" xfId="4" applyFont="1" applyAlignment="1" applyProtection="1">
      <alignment horizontal="center" vertical="top" wrapText="1"/>
    </xf>
    <xf numFmtId="0" fontId="55" fillId="0" borderId="0" xfId="1" applyFont="1" applyBorder="1" applyAlignment="1" applyProtection="1">
      <alignment horizontal="left"/>
    </xf>
    <xf numFmtId="0" fontId="27" fillId="0" borderId="0" xfId="2" applyFont="1" applyAlignment="1" applyProtection="1">
      <alignment horizontal="center" vertical="center"/>
    </xf>
    <xf numFmtId="49" fontId="9" fillId="0" borderId="9" xfId="2" applyNumberFormat="1" applyFont="1" applyBorder="1" applyAlignment="1" applyProtection="1">
      <alignment horizontal="center" vertical="center"/>
      <protection locked="0"/>
    </xf>
    <xf numFmtId="165" fontId="32" fillId="0" borderId="9" xfId="4" applyNumberFormat="1" applyFont="1" applyBorder="1" applyAlignment="1" applyProtection="1">
      <alignment horizontal="center"/>
      <protection locked="0"/>
    </xf>
    <xf numFmtId="0" fontId="32" fillId="0" borderId="9" xfId="4" applyNumberFormat="1" applyFont="1" applyBorder="1" applyAlignment="1" applyProtection="1">
      <alignment horizontal="center"/>
      <protection locked="0"/>
    </xf>
    <xf numFmtId="0" fontId="101" fillId="20" borderId="42" xfId="4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Alignment="1" applyProtection="1">
      <alignment horizontal="center" vertical="center"/>
    </xf>
    <xf numFmtId="0" fontId="27" fillId="0" borderId="16" xfId="2" applyFont="1" applyBorder="1" applyAlignment="1" applyProtection="1">
      <alignment horizontal="left"/>
    </xf>
    <xf numFmtId="0" fontId="27" fillId="0" borderId="16" xfId="2" applyFont="1" applyBorder="1" applyAlignment="1" applyProtection="1">
      <alignment horizontal="center" vertical="center"/>
    </xf>
    <xf numFmtId="0" fontId="27" fillId="0" borderId="16" xfId="2" applyFont="1" applyBorder="1" applyProtection="1"/>
    <xf numFmtId="0" fontId="25" fillId="0" borderId="16" xfId="4" applyFont="1" applyBorder="1" applyAlignment="1" applyProtection="1">
      <alignment horizontal="center"/>
    </xf>
    <xf numFmtId="0" fontId="41" fillId="0" borderId="12" xfId="4" applyFont="1" applyBorder="1" applyAlignment="1" applyProtection="1">
      <alignment horizontal="center" vertical="center" wrapText="1"/>
    </xf>
    <xf numFmtId="0" fontId="32" fillId="0" borderId="8" xfId="4" applyFont="1" applyBorder="1" applyAlignment="1" applyProtection="1">
      <alignment horizontal="center" vertical="center"/>
    </xf>
    <xf numFmtId="0" fontId="32" fillId="0" borderId="4" xfId="4" applyFont="1" applyBorder="1" applyAlignment="1" applyProtection="1">
      <alignment horizontal="center" vertical="center" wrapText="1"/>
    </xf>
    <xf numFmtId="0" fontId="32" fillId="0" borderId="19" xfId="4" applyFont="1" applyBorder="1" applyAlignment="1" applyProtection="1">
      <alignment horizontal="center" vertical="center"/>
    </xf>
    <xf numFmtId="0" fontId="32" fillId="0" borderId="5" xfId="4" applyFont="1" applyBorder="1" applyAlignment="1" applyProtection="1">
      <alignment horizontal="center" vertical="center"/>
    </xf>
    <xf numFmtId="0" fontId="29" fillId="5" borderId="8" xfId="4" applyFont="1" applyFill="1" applyBorder="1" applyAlignment="1" applyProtection="1">
      <alignment horizontal="left" vertical="center"/>
    </xf>
    <xf numFmtId="0" fontId="29" fillId="5" borderId="4" xfId="4" applyFont="1" applyFill="1" applyBorder="1" applyAlignment="1" applyProtection="1">
      <alignment horizontal="center" vertical="center"/>
    </xf>
    <xf numFmtId="0" fontId="29" fillId="5" borderId="9" xfId="4" applyFont="1" applyFill="1" applyBorder="1" applyAlignment="1" applyProtection="1">
      <alignment horizontal="center" vertical="center"/>
    </xf>
    <xf numFmtId="165" fontId="29" fillId="5" borderId="9" xfId="4" applyNumberFormat="1" applyFont="1" applyFill="1" applyBorder="1" applyAlignment="1" applyProtection="1">
      <alignment horizontal="center" vertical="center"/>
    </xf>
    <xf numFmtId="0" fontId="35" fillId="4" borderId="8" xfId="4" applyFont="1" applyFill="1" applyBorder="1" applyAlignment="1" applyProtection="1">
      <alignment horizontal="left" vertical="center"/>
    </xf>
    <xf numFmtId="0" fontId="29" fillId="4" borderId="4" xfId="4" applyFont="1" applyFill="1" applyBorder="1" applyAlignment="1" applyProtection="1">
      <alignment horizontal="center" vertical="center"/>
    </xf>
    <xf numFmtId="0" fontId="20" fillId="4" borderId="9" xfId="4" applyFont="1" applyFill="1" applyBorder="1" applyAlignment="1" applyProtection="1">
      <alignment horizontal="center" vertical="center"/>
    </xf>
    <xf numFmtId="165" fontId="29" fillId="4" borderId="9" xfId="4" applyNumberFormat="1" applyFont="1" applyFill="1" applyBorder="1" applyAlignment="1" applyProtection="1">
      <alignment horizontal="center" vertical="center"/>
    </xf>
    <xf numFmtId="165" fontId="29" fillId="4" borderId="5" xfId="4" applyNumberFormat="1" applyFont="1" applyFill="1" applyBorder="1" applyAlignment="1" applyProtection="1">
      <alignment horizontal="center" vertical="center"/>
    </xf>
    <xf numFmtId="0" fontId="8" fillId="0" borderId="8" xfId="4" applyFont="1" applyBorder="1" applyAlignment="1" applyProtection="1">
      <alignment wrapText="1"/>
    </xf>
    <xf numFmtId="0" fontId="20" fillId="0" borderId="4" xfId="4" applyFont="1" applyBorder="1" applyAlignment="1" applyProtection="1">
      <alignment horizontal="center" vertical="center"/>
    </xf>
    <xf numFmtId="165" fontId="32" fillId="0" borderId="9" xfId="4" applyNumberFormat="1" applyFont="1" applyBorder="1" applyAlignment="1" applyProtection="1">
      <alignment horizontal="center"/>
    </xf>
    <xf numFmtId="165" fontId="32" fillId="0" borderId="5" xfId="4" applyNumberFormat="1" applyFont="1" applyBorder="1" applyAlignment="1" applyProtection="1">
      <alignment horizontal="center"/>
    </xf>
    <xf numFmtId="165" fontId="36" fillId="0" borderId="5" xfId="4" applyNumberFormat="1" applyFont="1" applyBorder="1" applyAlignment="1" applyProtection="1">
      <alignment horizontal="center"/>
    </xf>
    <xf numFmtId="0" fontId="48" fillId="0" borderId="8" xfId="4" applyFont="1" applyBorder="1" applyAlignment="1" applyProtection="1">
      <alignment wrapText="1"/>
    </xf>
    <xf numFmtId="165" fontId="34" fillId="0" borderId="9" xfId="4" applyNumberFormat="1" applyFont="1" applyBorder="1" applyAlignment="1" applyProtection="1">
      <alignment horizontal="center"/>
    </xf>
    <xf numFmtId="0" fontId="34" fillId="0" borderId="8" xfId="4" applyFont="1" applyBorder="1" applyProtection="1"/>
    <xf numFmtId="0" fontId="48" fillId="0" borderId="8" xfId="4" applyFont="1" applyBorder="1" applyProtection="1"/>
    <xf numFmtId="0" fontId="34" fillId="0" borderId="8" xfId="4" applyFont="1" applyBorder="1" applyAlignment="1" applyProtection="1">
      <alignment wrapText="1"/>
    </xf>
    <xf numFmtId="165" fontId="35" fillId="0" borderId="9" xfId="4" applyNumberFormat="1" applyFont="1" applyBorder="1" applyAlignment="1" applyProtection="1">
      <alignment horizontal="center"/>
    </xf>
    <xf numFmtId="0" fontId="35" fillId="4" borderId="8" xfId="4" applyFont="1" applyFill="1" applyBorder="1" applyAlignment="1" applyProtection="1">
      <alignment wrapText="1"/>
    </xf>
    <xf numFmtId="0" fontId="29" fillId="4" borderId="4" xfId="4" applyFont="1" applyFill="1" applyBorder="1" applyAlignment="1" applyProtection="1">
      <alignment horizontal="center" vertical="center" wrapText="1"/>
    </xf>
    <xf numFmtId="0" fontId="32" fillId="4" borderId="9" xfId="4" applyFont="1" applyFill="1" applyBorder="1" applyAlignment="1" applyProtection="1">
      <alignment horizontal="center" vertical="center"/>
    </xf>
    <xf numFmtId="165" fontId="29" fillId="4" borderId="9" xfId="4" applyNumberFormat="1" applyFont="1" applyFill="1" applyBorder="1" applyAlignment="1" applyProtection="1">
      <alignment horizontal="center"/>
    </xf>
    <xf numFmtId="165" fontId="29" fillId="4" borderId="5" xfId="4" applyNumberFormat="1" applyFont="1" applyFill="1" applyBorder="1" applyAlignment="1" applyProtection="1">
      <alignment horizontal="center"/>
    </xf>
    <xf numFmtId="0" fontId="102" fillId="0" borderId="4" xfId="4" applyFont="1" applyBorder="1" applyAlignment="1" applyProtection="1">
      <alignment horizontal="center" vertical="center" wrapText="1"/>
    </xf>
    <xf numFmtId="165" fontId="32" fillId="4" borderId="9" xfId="4" applyNumberFormat="1" applyFont="1" applyFill="1" applyBorder="1" applyAlignment="1" applyProtection="1">
      <alignment horizontal="center"/>
    </xf>
    <xf numFmtId="165" fontId="32" fillId="4" borderId="5" xfId="4" applyNumberFormat="1" applyFont="1" applyFill="1" applyBorder="1" applyAlignment="1" applyProtection="1">
      <alignment horizontal="center"/>
    </xf>
    <xf numFmtId="0" fontId="35" fillId="4" borderId="10" xfId="4" applyFont="1" applyFill="1" applyBorder="1" applyAlignment="1" applyProtection="1">
      <alignment wrapText="1"/>
    </xf>
    <xf numFmtId="0" fontId="29" fillId="4" borderId="22" xfId="4" applyFont="1" applyFill="1" applyBorder="1" applyAlignment="1" applyProtection="1">
      <alignment horizontal="center" vertical="center" wrapText="1"/>
    </xf>
    <xf numFmtId="0" fontId="32" fillId="4" borderId="11" xfId="4" applyFont="1" applyFill="1" applyBorder="1" applyAlignment="1" applyProtection="1">
      <alignment horizontal="center" vertical="center"/>
    </xf>
    <xf numFmtId="165" fontId="29" fillId="4" borderId="11" xfId="4" applyNumberFormat="1" applyFont="1" applyFill="1" applyBorder="1" applyAlignment="1" applyProtection="1">
      <alignment horizontal="center"/>
    </xf>
    <xf numFmtId="165" fontId="32" fillId="4" borderId="11" xfId="4" applyNumberFormat="1" applyFont="1" applyFill="1" applyBorder="1" applyAlignment="1" applyProtection="1">
      <alignment horizontal="center"/>
    </xf>
    <xf numFmtId="165" fontId="32" fillId="4" borderId="12" xfId="4" applyNumberFormat="1" applyFont="1" applyFill="1" applyBorder="1" applyAlignment="1" applyProtection="1">
      <alignment horizontal="center"/>
    </xf>
    <xf numFmtId="0" fontId="29" fillId="3" borderId="5" xfId="4" applyFont="1" applyFill="1" applyBorder="1" applyAlignment="1" applyProtection="1">
      <alignment horizontal="center" vertical="center"/>
    </xf>
    <xf numFmtId="0" fontId="32" fillId="7" borderId="9" xfId="4" applyFont="1" applyFill="1" applyBorder="1" applyAlignment="1" applyProtection="1">
      <alignment horizontal="center" vertical="center" wrapText="1"/>
    </xf>
    <xf numFmtId="1" fontId="32" fillId="0" borderId="9" xfId="4" applyNumberFormat="1" applyFont="1" applyBorder="1" applyAlignment="1" applyProtection="1">
      <alignment horizontal="center" vertical="center"/>
    </xf>
    <xf numFmtId="1" fontId="32" fillId="0" borderId="5" xfId="4" applyNumberFormat="1" applyFont="1" applyBorder="1" applyAlignment="1" applyProtection="1">
      <alignment horizontal="center" vertical="center"/>
    </xf>
    <xf numFmtId="0" fontId="34" fillId="0" borderId="9" xfId="4" applyNumberFormat="1" applyFont="1" applyBorder="1" applyAlignment="1" applyProtection="1">
      <alignment horizontal="center"/>
    </xf>
    <xf numFmtId="0" fontId="34" fillId="0" borderId="9" xfId="4" applyFont="1" applyBorder="1" applyAlignment="1" applyProtection="1">
      <alignment horizontal="center" vertical="center"/>
    </xf>
    <xf numFmtId="0" fontId="34" fillId="0" borderId="5" xfId="4" applyFont="1" applyBorder="1" applyAlignment="1" applyProtection="1">
      <alignment horizontal="center" vertical="center"/>
    </xf>
    <xf numFmtId="0" fontId="32" fillId="0" borderId="4" xfId="4" applyFont="1" applyBorder="1" applyAlignment="1" applyProtection="1">
      <alignment horizontal="center" vertical="center"/>
    </xf>
    <xf numFmtId="0" fontId="34" fillId="0" borderId="21" xfId="4" applyNumberFormat="1" applyFont="1" applyBorder="1" applyAlignment="1" applyProtection="1">
      <alignment horizontal="center"/>
    </xf>
    <xf numFmtId="165" fontId="35" fillId="0" borderId="21" xfId="4" applyNumberFormat="1" applyFont="1" applyBorder="1" applyAlignment="1" applyProtection="1">
      <alignment horizontal="center"/>
    </xf>
    <xf numFmtId="0" fontId="29" fillId="3" borderId="20" xfId="4" applyFont="1" applyFill="1" applyBorder="1" applyAlignment="1" applyProtection="1">
      <alignment vertical="center"/>
    </xf>
    <xf numFmtId="0" fontId="29" fillId="3" borderId="9" xfId="4" applyNumberFormat="1" applyFont="1" applyFill="1" applyBorder="1" applyAlignment="1" applyProtection="1">
      <alignment horizontal="center"/>
    </xf>
    <xf numFmtId="0" fontId="29" fillId="3" borderId="5" xfId="4" applyNumberFormat="1" applyFont="1" applyFill="1" applyBorder="1" applyAlignment="1" applyProtection="1">
      <alignment horizontal="center"/>
    </xf>
    <xf numFmtId="0" fontId="32" fillId="0" borderId="9" xfId="4" applyNumberFormat="1" applyFont="1" applyBorder="1" applyAlignment="1" applyProtection="1">
      <alignment horizontal="center"/>
    </xf>
    <xf numFmtId="0" fontId="36" fillId="0" borderId="9" xfId="4" applyNumberFormat="1" applyFont="1" applyBorder="1" applyAlignment="1" applyProtection="1">
      <alignment horizontal="center"/>
    </xf>
    <xf numFmtId="0" fontId="36" fillId="0" borderId="5" xfId="4" applyNumberFormat="1" applyFont="1" applyBorder="1" applyAlignment="1" applyProtection="1">
      <alignment horizontal="center"/>
    </xf>
    <xf numFmtId="0" fontId="35" fillId="6" borderId="8" xfId="4" applyFont="1" applyFill="1" applyBorder="1" applyAlignment="1" applyProtection="1">
      <alignment wrapText="1"/>
    </xf>
    <xf numFmtId="0" fontId="35" fillId="6" borderId="9" xfId="4" applyFont="1" applyFill="1" applyBorder="1" applyAlignment="1" applyProtection="1">
      <alignment horizontal="center" vertical="center"/>
    </xf>
    <xf numFmtId="0" fontId="29" fillId="6" borderId="9" xfId="4" applyFont="1" applyFill="1" applyBorder="1" applyAlignment="1" applyProtection="1">
      <alignment horizontal="center" vertical="center" wrapText="1"/>
    </xf>
    <xf numFmtId="0" fontId="35" fillId="6" borderId="9" xfId="4" applyNumberFormat="1" applyFont="1" applyFill="1" applyBorder="1" applyAlignment="1" applyProtection="1">
      <alignment horizontal="center"/>
    </xf>
    <xf numFmtId="0" fontId="35" fillId="6" borderId="5" xfId="4" applyNumberFormat="1" applyFont="1" applyFill="1" applyBorder="1" applyAlignment="1" applyProtection="1">
      <alignment horizontal="center"/>
    </xf>
    <xf numFmtId="0" fontId="20" fillId="0" borderId="8" xfId="4" applyFont="1" applyBorder="1" applyProtection="1"/>
    <xf numFmtId="0" fontId="32" fillId="0" borderId="21" xfId="4" applyNumberFormat="1" applyFont="1" applyBorder="1" applyAlignment="1" applyProtection="1">
      <alignment horizontal="center"/>
    </xf>
    <xf numFmtId="0" fontId="35" fillId="6" borderId="4" xfId="4" applyFont="1" applyFill="1" applyBorder="1" applyAlignment="1" applyProtection="1">
      <alignment horizontal="center" vertical="center"/>
    </xf>
    <xf numFmtId="0" fontId="32" fillId="0" borderId="8" xfId="4" applyFont="1" applyBorder="1" applyProtection="1"/>
    <xf numFmtId="0" fontId="103" fillId="0" borderId="4" xfId="4" applyFont="1" applyBorder="1" applyAlignment="1" applyProtection="1">
      <alignment horizontal="center" vertical="center"/>
    </xf>
    <xf numFmtId="0" fontId="101" fillId="6" borderId="8" xfId="4" applyFont="1" applyFill="1" applyBorder="1" applyAlignment="1" applyProtection="1">
      <alignment wrapText="1"/>
    </xf>
    <xf numFmtId="0" fontId="101" fillId="6" borderId="4" xfId="4" applyFont="1" applyFill="1" applyBorder="1" applyAlignment="1" applyProtection="1">
      <alignment horizontal="center" vertical="center"/>
    </xf>
    <xf numFmtId="0" fontId="101" fillId="6" borderId="9" xfId="4" applyFont="1" applyFill="1" applyBorder="1" applyAlignment="1" applyProtection="1">
      <alignment horizontal="center" vertical="center" wrapText="1"/>
    </xf>
    <xf numFmtId="0" fontId="101" fillId="6" borderId="21" xfId="4" applyNumberFormat="1" applyFont="1" applyFill="1" applyBorder="1" applyAlignment="1" applyProtection="1">
      <alignment horizontal="center"/>
    </xf>
    <xf numFmtId="0" fontId="102" fillId="6" borderId="9" xfId="4" applyFont="1" applyFill="1" applyBorder="1" applyAlignment="1" applyProtection="1">
      <alignment horizontal="center" vertical="center"/>
    </xf>
    <xf numFmtId="0" fontId="101" fillId="6" borderId="8" xfId="4" applyFont="1" applyFill="1" applyBorder="1" applyProtection="1"/>
    <xf numFmtId="0" fontId="102" fillId="6" borderId="21" xfId="4" applyNumberFormat="1" applyFont="1" applyFill="1" applyBorder="1" applyAlignment="1" applyProtection="1">
      <alignment horizontal="center"/>
    </xf>
    <xf numFmtId="0" fontId="101" fillId="6" borderId="24" xfId="4" applyFont="1" applyFill="1" applyBorder="1" applyAlignment="1" applyProtection="1">
      <alignment wrapText="1"/>
    </xf>
    <xf numFmtId="0" fontId="101" fillId="6" borderId="41" xfId="4" applyFont="1" applyFill="1" applyBorder="1" applyAlignment="1" applyProtection="1">
      <alignment horizontal="center" vertical="center"/>
    </xf>
    <xf numFmtId="0" fontId="101" fillId="6" borderId="21" xfId="4" applyFont="1" applyFill="1" applyBorder="1" applyAlignment="1" applyProtection="1">
      <alignment horizontal="center" vertical="center" wrapText="1"/>
    </xf>
    <xf numFmtId="0" fontId="102" fillId="6" borderId="21" xfId="4" applyFont="1" applyFill="1" applyBorder="1" applyAlignment="1" applyProtection="1">
      <alignment horizontal="center" vertical="center"/>
    </xf>
    <xf numFmtId="0" fontId="101" fillId="6" borderId="42" xfId="4" applyFont="1" applyFill="1" applyBorder="1" applyAlignment="1" applyProtection="1">
      <alignment horizontal="center" vertical="center" wrapText="1"/>
    </xf>
    <xf numFmtId="0" fontId="32" fillId="20" borderId="5" xfId="4" applyFont="1" applyFill="1" applyBorder="1" applyAlignment="1" applyProtection="1">
      <alignment horizontal="center" vertical="center"/>
    </xf>
    <xf numFmtId="0" fontId="101" fillId="6" borderId="42" xfId="4" applyFont="1" applyFill="1" applyBorder="1" applyAlignment="1" applyProtection="1">
      <alignment horizontal="center" wrapText="1"/>
    </xf>
    <xf numFmtId="16" fontId="118" fillId="4" borderId="35" xfId="4" applyNumberFormat="1" applyFont="1" applyFill="1" applyBorder="1" applyAlignment="1" applyProtection="1">
      <alignment horizontal="left" vertical="center" wrapText="1"/>
    </xf>
    <xf numFmtId="49" fontId="57" fillId="0" borderId="9" xfId="5" applyNumberFormat="1" applyFont="1" applyBorder="1" applyAlignment="1" applyProtection="1">
      <alignment horizontal="center"/>
      <protection locked="0"/>
    </xf>
    <xf numFmtId="0" fontId="24" fillId="0" borderId="0" xfId="5" applyFont="1" applyAlignment="1" applyProtection="1">
      <alignment horizontal="left"/>
      <protection locked="0"/>
    </xf>
    <xf numFmtId="0" fontId="6" fillId="0" borderId="0" xfId="5" applyProtection="1"/>
    <xf numFmtId="0" fontId="6" fillId="0" borderId="0" xfId="5" applyAlignment="1" applyProtection="1">
      <alignment horizontal="centerContinuous"/>
    </xf>
    <xf numFmtId="0" fontId="6" fillId="0" borderId="0" xfId="5" applyAlignment="1" applyProtection="1">
      <alignment horizontal="center"/>
    </xf>
    <xf numFmtId="0" fontId="6" fillId="0" borderId="0" xfId="5" applyBorder="1" applyProtection="1"/>
    <xf numFmtId="0" fontId="24" fillId="0" borderId="34" xfId="5" applyFont="1" applyBorder="1" applyAlignment="1" applyProtection="1"/>
    <xf numFmtId="49" fontId="57" fillId="0" borderId="9" xfId="5" applyNumberFormat="1" applyFont="1" applyBorder="1" applyAlignment="1" applyProtection="1">
      <alignment horizontal="center"/>
    </xf>
    <xf numFmtId="0" fontId="24" fillId="0" borderId="0" xfId="5" applyFont="1" applyAlignment="1" applyProtection="1">
      <alignment horizontal="left"/>
    </xf>
    <xf numFmtId="0" fontId="6" fillId="0" borderId="9" xfId="5" applyBorder="1" applyProtection="1"/>
    <xf numFmtId="0" fontId="58" fillId="0" borderId="0" xfId="5" applyFont="1" applyAlignment="1" applyProtection="1">
      <alignment horizontal="center" vertical="top"/>
    </xf>
    <xf numFmtId="0" fontId="6" fillId="0" borderId="0" xfId="5" applyBorder="1" applyAlignment="1" applyProtection="1">
      <alignment horizontal="center"/>
    </xf>
    <xf numFmtId="0" fontId="63" fillId="0" borderId="8" xfId="5" applyFont="1" applyBorder="1" applyAlignment="1" applyProtection="1">
      <alignment horizontal="center" vertical="center" wrapText="1"/>
    </xf>
    <xf numFmtId="0" fontId="64" fillId="0" borderId="9" xfId="5" applyFont="1" applyBorder="1" applyAlignment="1" applyProtection="1">
      <alignment horizontal="center" vertical="center" wrapText="1"/>
    </xf>
    <xf numFmtId="0" fontId="63" fillId="0" borderId="9" xfId="5" applyFont="1" applyBorder="1" applyAlignment="1" applyProtection="1">
      <alignment horizontal="center" vertical="center" wrapText="1"/>
    </xf>
    <xf numFmtId="0" fontId="63" fillId="0" borderId="5" xfId="5" applyFont="1" applyBorder="1" applyAlignment="1" applyProtection="1">
      <alignment horizontal="center" vertical="center" wrapText="1"/>
    </xf>
    <xf numFmtId="0" fontId="82" fillId="0" borderId="8" xfId="5" applyFont="1" applyFill="1" applyBorder="1" applyAlignment="1" applyProtection="1">
      <alignment horizontal="center"/>
    </xf>
    <xf numFmtId="0" fontId="82" fillId="0" borderId="19" xfId="5" applyFont="1" applyFill="1" applyBorder="1" applyAlignment="1" applyProtection="1">
      <alignment horizontal="center"/>
    </xf>
    <xf numFmtId="0" fontId="82" fillId="0" borderId="9" xfId="5" applyFont="1" applyFill="1" applyBorder="1" applyAlignment="1" applyProtection="1">
      <alignment horizontal="center"/>
    </xf>
    <xf numFmtId="0" fontId="83" fillId="0" borderId="9" xfId="5" applyFont="1" applyFill="1" applyBorder="1" applyAlignment="1" applyProtection="1">
      <alignment horizontal="center"/>
    </xf>
    <xf numFmtId="0" fontId="83" fillId="0" borderId="5" xfId="5" applyFont="1" applyFill="1" applyBorder="1" applyAlignment="1" applyProtection="1">
      <alignment horizontal="center"/>
    </xf>
    <xf numFmtId="0" fontId="65" fillId="0" borderId="8" xfId="5" applyFont="1" applyFill="1" applyBorder="1" applyProtection="1"/>
    <xf numFmtId="49" fontId="63" fillId="0" borderId="19" xfId="5" applyNumberFormat="1" applyFont="1" applyFill="1" applyBorder="1" applyAlignment="1" applyProtection="1">
      <alignment horizontal="center"/>
    </xf>
    <xf numFmtId="0" fontId="57" fillId="0" borderId="0" xfId="5" applyFont="1" applyProtection="1"/>
    <xf numFmtId="0" fontId="65" fillId="9" borderId="8" xfId="5" applyFont="1" applyFill="1" applyBorder="1" applyAlignment="1" applyProtection="1">
      <alignment horizontal="left" vertical="center"/>
    </xf>
    <xf numFmtId="49" fontId="63" fillId="9" borderId="19" xfId="5" applyNumberFormat="1" applyFont="1" applyFill="1" applyBorder="1" applyAlignment="1" applyProtection="1">
      <alignment horizontal="center" vertical="center"/>
    </xf>
    <xf numFmtId="0" fontId="71" fillId="0" borderId="8" xfId="5" applyFont="1" applyFill="1" applyBorder="1" applyAlignment="1" applyProtection="1">
      <alignment vertical="top" wrapText="1"/>
    </xf>
    <xf numFmtId="49" fontId="68" fillId="0" borderId="19" xfId="5" applyNumberFormat="1" applyFont="1" applyFill="1" applyBorder="1" applyAlignment="1" applyProtection="1">
      <alignment horizontal="center" vertical="center"/>
    </xf>
    <xf numFmtId="49" fontId="68" fillId="3" borderId="19" xfId="5" applyNumberFormat="1" applyFont="1" applyFill="1" applyBorder="1" applyAlignment="1" applyProtection="1">
      <alignment horizontal="center" vertical="center"/>
    </xf>
    <xf numFmtId="0" fontId="72" fillId="0" borderId="8" xfId="5" applyFont="1" applyFill="1" applyBorder="1" applyAlignment="1" applyProtection="1">
      <alignment vertical="top" wrapText="1"/>
    </xf>
    <xf numFmtId="0" fontId="54" fillId="0" borderId="8" xfId="5" applyFont="1" applyFill="1" applyBorder="1" applyAlignment="1" applyProtection="1">
      <alignment vertical="top" wrapText="1"/>
    </xf>
    <xf numFmtId="0" fontId="61" fillId="4" borderId="8" xfId="5" applyFont="1" applyFill="1" applyBorder="1" applyAlignment="1" applyProtection="1">
      <alignment horizontal="left" vertical="center" wrapText="1"/>
    </xf>
    <xf numFmtId="49" fontId="63" fillId="4" borderId="19" xfId="5" applyNumberFormat="1" applyFont="1" applyFill="1" applyBorder="1" applyAlignment="1" applyProtection="1">
      <alignment horizontal="center" vertical="center"/>
    </xf>
    <xf numFmtId="0" fontId="57" fillId="0" borderId="0" xfId="5" applyFont="1" applyFill="1" applyProtection="1"/>
    <xf numFmtId="0" fontId="61" fillId="0" borderId="8" xfId="5" applyFont="1" applyFill="1" applyBorder="1" applyAlignment="1" applyProtection="1">
      <alignment horizontal="center" vertical="center" wrapText="1"/>
    </xf>
    <xf numFmtId="0" fontId="6" fillId="0" borderId="0" xfId="5" applyFill="1" applyProtection="1"/>
    <xf numFmtId="0" fontId="61" fillId="9" borderId="8" xfId="5" applyFont="1" applyFill="1" applyBorder="1" applyAlignment="1" applyProtection="1">
      <alignment horizontal="left" vertical="center" wrapText="1"/>
    </xf>
    <xf numFmtId="0" fontId="77" fillId="0" borderId="8" xfId="5" applyFont="1" applyFill="1" applyBorder="1" applyAlignment="1" applyProtection="1">
      <alignment vertical="top" wrapText="1"/>
    </xf>
    <xf numFmtId="0" fontId="61" fillId="9" borderId="8" xfId="5" applyFont="1" applyFill="1" applyBorder="1" applyAlignment="1" applyProtection="1">
      <alignment horizontal="left" vertical="center"/>
    </xf>
    <xf numFmtId="0" fontId="73" fillId="0" borderId="0" xfId="5" applyFont="1" applyFill="1" applyProtection="1"/>
    <xf numFmtId="0" fontId="73" fillId="0" borderId="0" xfId="5" applyFont="1" applyProtection="1"/>
    <xf numFmtId="49" fontId="68" fillId="0" borderId="38" xfId="5" applyNumberFormat="1" applyFont="1" applyFill="1" applyBorder="1" applyAlignment="1" applyProtection="1">
      <alignment horizontal="center" vertical="center"/>
    </xf>
    <xf numFmtId="49" fontId="68" fillId="3" borderId="38" xfId="5" applyNumberFormat="1" applyFont="1" applyFill="1" applyBorder="1" applyAlignment="1" applyProtection="1">
      <alignment horizontal="center" vertical="center"/>
    </xf>
    <xf numFmtId="49" fontId="68" fillId="3" borderId="39" xfId="5" applyNumberFormat="1" applyFont="1" applyFill="1" applyBorder="1" applyAlignment="1" applyProtection="1">
      <alignment horizontal="center" vertical="center"/>
    </xf>
    <xf numFmtId="49" fontId="68" fillId="0" borderId="39" xfId="5" applyNumberFormat="1" applyFont="1" applyFill="1" applyBorder="1" applyAlignment="1" applyProtection="1">
      <alignment horizontal="center" vertical="center"/>
    </xf>
    <xf numFmtId="0" fontId="61" fillId="9" borderId="20" xfId="5" applyFont="1" applyFill="1" applyBorder="1" applyAlignment="1" applyProtection="1">
      <alignment horizontal="left" vertical="center" wrapText="1"/>
    </xf>
    <xf numFmtId="0" fontId="64" fillId="9" borderId="39" xfId="5" applyFont="1" applyFill="1" applyBorder="1" applyAlignment="1" applyProtection="1">
      <alignment horizontal="center" vertical="center" wrapText="1"/>
    </xf>
    <xf numFmtId="0" fontId="75" fillId="0" borderId="19" xfId="5" applyFont="1" applyFill="1" applyBorder="1" applyAlignment="1" applyProtection="1">
      <alignment horizontal="center" vertical="top" wrapText="1"/>
    </xf>
    <xf numFmtId="0" fontId="75" fillId="3" borderId="19" xfId="5" applyFont="1" applyFill="1" applyBorder="1" applyAlignment="1" applyProtection="1">
      <alignment horizontal="center" vertical="top" wrapText="1"/>
    </xf>
    <xf numFmtId="49" fontId="75" fillId="0" borderId="19" xfId="5" applyNumberFormat="1" applyFont="1" applyFill="1" applyBorder="1" applyAlignment="1" applyProtection="1">
      <alignment horizontal="center" vertical="top" wrapText="1"/>
    </xf>
    <xf numFmtId="0" fontId="64" fillId="9" borderId="19" xfId="5" applyFont="1" applyFill="1" applyBorder="1" applyAlignment="1" applyProtection="1">
      <alignment horizontal="center" vertical="center" wrapText="1"/>
    </xf>
    <xf numFmtId="49" fontId="61" fillId="10" borderId="8" xfId="5" applyNumberFormat="1" applyFont="1" applyFill="1" applyBorder="1" applyAlignment="1" applyProtection="1">
      <alignment horizontal="left" vertical="center" wrapText="1"/>
    </xf>
    <xf numFmtId="0" fontId="64" fillId="10" borderId="19" xfId="5" applyFont="1" applyFill="1" applyBorder="1" applyAlignment="1" applyProtection="1">
      <alignment horizontal="center" vertical="center" wrapText="1"/>
    </xf>
    <xf numFmtId="0" fontId="64" fillId="10" borderId="9" xfId="5" applyFont="1" applyFill="1" applyBorder="1" applyAlignment="1" applyProtection="1">
      <alignment horizontal="center" vertical="center" wrapText="1"/>
    </xf>
    <xf numFmtId="0" fontId="75" fillId="0" borderId="9" xfId="5" applyFont="1" applyFill="1" applyBorder="1" applyAlignment="1" applyProtection="1">
      <alignment horizontal="center" vertical="top" wrapText="1"/>
    </xf>
    <xf numFmtId="49" fontId="61" fillId="9" borderId="8" xfId="5" applyNumberFormat="1" applyFont="1" applyFill="1" applyBorder="1" applyAlignment="1" applyProtection="1">
      <alignment horizontal="left" vertical="center" wrapText="1"/>
    </xf>
    <xf numFmtId="0" fontId="64" fillId="9" borderId="9" xfId="5" applyFont="1" applyFill="1" applyBorder="1" applyAlignment="1" applyProtection="1">
      <alignment horizontal="center" vertical="center" wrapText="1"/>
    </xf>
    <xf numFmtId="0" fontId="61" fillId="7" borderId="8" xfId="5" applyFont="1" applyFill="1" applyBorder="1" applyAlignment="1" applyProtection="1">
      <alignment horizontal="center" vertical="center"/>
    </xf>
    <xf numFmtId="0" fontId="75" fillId="7" borderId="9" xfId="5" applyFont="1" applyFill="1" applyBorder="1" applyAlignment="1" applyProtection="1">
      <alignment horizontal="center" vertical="top" wrapText="1"/>
    </xf>
    <xf numFmtId="0" fontId="65" fillId="10" borderId="8" xfId="5" applyFont="1" applyFill="1" applyBorder="1" applyAlignment="1" applyProtection="1">
      <alignment horizontal="left" vertical="center"/>
    </xf>
    <xf numFmtId="0" fontId="62" fillId="10" borderId="8" xfId="5" applyFont="1" applyFill="1" applyBorder="1" applyAlignment="1" applyProtection="1">
      <alignment horizontal="left" vertical="center" wrapText="1"/>
    </xf>
    <xf numFmtId="0" fontId="62" fillId="10" borderId="8" xfId="5" applyFont="1" applyFill="1" applyBorder="1" applyAlignment="1" applyProtection="1">
      <alignment horizontal="left" vertical="center"/>
    </xf>
    <xf numFmtId="0" fontId="75" fillId="8" borderId="9" xfId="5" applyFont="1" applyFill="1" applyBorder="1" applyAlignment="1" applyProtection="1">
      <alignment horizontal="center" vertical="top" wrapText="1"/>
    </xf>
    <xf numFmtId="0" fontId="65" fillId="10" borderId="24" xfId="5" applyFont="1" applyFill="1" applyBorder="1" applyAlignment="1" applyProtection="1">
      <alignment horizontal="left" vertical="center"/>
    </xf>
    <xf numFmtId="49" fontId="65" fillId="10" borderId="8" xfId="5" applyNumberFormat="1" applyFont="1" applyFill="1" applyBorder="1" applyAlignment="1" applyProtection="1">
      <alignment vertical="center" wrapText="1"/>
    </xf>
    <xf numFmtId="49" fontId="62" fillId="13" borderId="20" xfId="5" applyNumberFormat="1" applyFont="1" applyFill="1" applyBorder="1" applyAlignment="1" applyProtection="1">
      <alignment wrapText="1"/>
    </xf>
    <xf numFmtId="0" fontId="75" fillId="13" borderId="25" xfId="5" applyFont="1" applyFill="1" applyBorder="1" applyAlignment="1" applyProtection="1">
      <alignment horizontal="center" vertical="top" wrapText="1"/>
    </xf>
    <xf numFmtId="49" fontId="76" fillId="11" borderId="20" xfId="5" applyNumberFormat="1" applyFont="1" applyFill="1" applyBorder="1" applyAlignment="1" applyProtection="1">
      <alignment wrapText="1"/>
    </xf>
    <xf numFmtId="0" fontId="64" fillId="11" borderId="9" xfId="5" applyFont="1" applyFill="1" applyBorder="1" applyAlignment="1" applyProtection="1">
      <alignment horizontal="center" vertical="top" wrapText="1"/>
    </xf>
    <xf numFmtId="49" fontId="76" fillId="11" borderId="20" xfId="5" applyNumberFormat="1" applyFont="1" applyFill="1" applyBorder="1" applyAlignment="1" applyProtection="1">
      <alignment vertical="top" wrapText="1"/>
    </xf>
    <xf numFmtId="49" fontId="80" fillId="11" borderId="20" xfId="5" applyNumberFormat="1" applyFont="1" applyFill="1" applyBorder="1" applyAlignment="1" applyProtection="1">
      <alignment horizontal="left" vertical="center" wrapText="1"/>
    </xf>
    <xf numFmtId="0" fontId="81" fillId="3" borderId="9" xfId="5" applyFont="1" applyFill="1" applyBorder="1" applyAlignment="1" applyProtection="1">
      <alignment horizontal="center" vertical="center" wrapText="1"/>
    </xf>
    <xf numFmtId="49" fontId="65" fillId="12" borderId="20" xfId="5" applyNumberFormat="1" applyFont="1" applyFill="1" applyBorder="1" applyAlignment="1" applyProtection="1">
      <alignment horizontal="left" vertical="center" wrapText="1"/>
    </xf>
    <xf numFmtId="0" fontId="64" fillId="12" borderId="9" xfId="5" applyFont="1" applyFill="1" applyBorder="1" applyAlignment="1" applyProtection="1">
      <alignment horizontal="center" vertical="center" wrapText="1"/>
    </xf>
    <xf numFmtId="0" fontId="54" fillId="0" borderId="10" xfId="5" applyFont="1" applyFill="1" applyBorder="1" applyAlignment="1" applyProtection="1">
      <alignment vertical="top" wrapText="1"/>
    </xf>
    <xf numFmtId="0" fontId="75" fillId="0" borderId="11" xfId="5" applyFont="1" applyFill="1" applyBorder="1" applyAlignment="1" applyProtection="1">
      <alignment horizontal="center" vertical="top" wrapText="1"/>
    </xf>
    <xf numFmtId="0" fontId="21" fillId="0" borderId="0" xfId="4" applyFont="1" applyAlignment="1" applyProtection="1">
      <alignment horizontal="center"/>
    </xf>
    <xf numFmtId="0" fontId="39" fillId="0" borderId="0" xfId="4" applyFont="1" applyAlignment="1" applyProtection="1">
      <alignment horizontal="left" vertical="top"/>
    </xf>
    <xf numFmtId="0" fontId="21" fillId="0" borderId="0" xfId="4" applyFont="1" applyAlignment="1" applyProtection="1">
      <alignment horizontal="left"/>
    </xf>
    <xf numFmtId="49" fontId="63" fillId="0" borderId="9" xfId="5" applyNumberFormat="1" applyFont="1" applyFill="1" applyBorder="1" applyAlignment="1" applyProtection="1">
      <alignment horizontal="center"/>
    </xf>
    <xf numFmtId="49" fontId="63" fillId="9" borderId="9" xfId="5" applyNumberFormat="1" applyFont="1" applyFill="1" applyBorder="1" applyAlignment="1" applyProtection="1">
      <alignment horizontal="center" vertical="center"/>
    </xf>
    <xf numFmtId="49" fontId="68" fillId="0" borderId="9" xfId="5" applyNumberFormat="1" applyFont="1" applyFill="1" applyBorder="1" applyAlignment="1" applyProtection="1">
      <alignment horizontal="center" vertical="center"/>
    </xf>
    <xf numFmtId="49" fontId="68" fillId="3" borderId="9" xfId="5" applyNumberFormat="1" applyFont="1" applyFill="1" applyBorder="1" applyAlignment="1" applyProtection="1">
      <alignment horizontal="center" vertical="center"/>
    </xf>
    <xf numFmtId="49" fontId="63" fillId="4" borderId="9" xfId="5" applyNumberFormat="1" applyFont="1" applyFill="1" applyBorder="1" applyAlignment="1" applyProtection="1">
      <alignment horizontal="center" vertical="center"/>
    </xf>
    <xf numFmtId="1" fontId="6" fillId="0" borderId="0" xfId="5" applyNumberFormat="1" applyProtection="1"/>
    <xf numFmtId="49" fontId="68" fillId="0" borderId="21" xfId="5" applyNumberFormat="1" applyFont="1" applyFill="1" applyBorder="1" applyAlignment="1" applyProtection="1">
      <alignment horizontal="center" vertical="center"/>
    </xf>
    <xf numFmtId="49" fontId="68" fillId="3" borderId="21" xfId="5" applyNumberFormat="1" applyFont="1" applyFill="1" applyBorder="1" applyAlignment="1" applyProtection="1">
      <alignment horizontal="center" vertical="center"/>
    </xf>
    <xf numFmtId="49" fontId="68" fillId="3" borderId="25" xfId="5" applyNumberFormat="1" applyFont="1" applyFill="1" applyBorder="1" applyAlignment="1" applyProtection="1">
      <alignment horizontal="center" vertical="center"/>
    </xf>
    <xf numFmtId="49" fontId="68" fillId="0" borderId="25" xfId="5" applyNumberFormat="1" applyFont="1" applyFill="1" applyBorder="1" applyAlignment="1" applyProtection="1">
      <alignment horizontal="center" vertical="center"/>
    </xf>
    <xf numFmtId="0" fontId="64" fillId="9" borderId="25" xfId="5" applyFont="1" applyFill="1" applyBorder="1" applyAlignment="1" applyProtection="1">
      <alignment horizontal="center" vertical="center" wrapText="1"/>
    </xf>
    <xf numFmtId="0" fontId="75" fillId="3" borderId="9" xfId="5" applyFont="1" applyFill="1" applyBorder="1" applyAlignment="1" applyProtection="1">
      <alignment horizontal="center" vertical="top" wrapText="1"/>
    </xf>
    <xf numFmtId="49" fontId="75" fillId="0" borderId="9" xfId="5" applyNumberFormat="1" applyFont="1" applyFill="1" applyBorder="1" applyAlignment="1" applyProtection="1">
      <alignment horizontal="center" vertical="top" wrapText="1"/>
    </xf>
    <xf numFmtId="0" fontId="86" fillId="0" borderId="0" xfId="7" applyProtection="1"/>
    <xf numFmtId="0" fontId="15" fillId="0" borderId="0" xfId="8" applyNumberFormat="1" applyProtection="1"/>
    <xf numFmtId="0" fontId="15" fillId="0" borderId="0" xfId="8" applyProtection="1"/>
    <xf numFmtId="0" fontId="88" fillId="0" borderId="0" xfId="7" applyFont="1" applyFill="1" applyAlignment="1" applyProtection="1">
      <alignment horizontal="center" wrapText="1"/>
    </xf>
    <xf numFmtId="0" fontId="88" fillId="0" borderId="0" xfId="7" applyFont="1" applyFill="1" applyAlignment="1" applyProtection="1">
      <alignment horizontal="center"/>
    </xf>
    <xf numFmtId="0" fontId="10" fillId="0" borderId="0" xfId="7" applyFont="1" applyAlignment="1" applyProtection="1">
      <alignment vertical="top" wrapText="1"/>
    </xf>
    <xf numFmtId="0" fontId="10" fillId="0" borderId="0" xfId="7" applyFont="1" applyProtection="1"/>
    <xf numFmtId="0" fontId="40" fillId="0" borderId="0" xfId="7" applyFont="1" applyBorder="1" applyAlignment="1" applyProtection="1">
      <alignment horizontal="center" vertical="top" wrapText="1"/>
    </xf>
    <xf numFmtId="0" fontId="12" fillId="0" borderId="0" xfId="7" applyFont="1" applyAlignment="1" applyProtection="1">
      <alignment horizontal="right"/>
    </xf>
    <xf numFmtId="49" fontId="40" fillId="0" borderId="9" xfId="7" applyNumberFormat="1" applyFont="1" applyBorder="1" applyAlignment="1" applyProtection="1">
      <alignment horizontal="center" wrapText="1"/>
    </xf>
    <xf numFmtId="49" fontId="81" fillId="0" borderId="9" xfId="7" applyNumberFormat="1" applyFont="1" applyBorder="1" applyAlignment="1" applyProtection="1">
      <alignment horizontal="center" wrapText="1"/>
    </xf>
    <xf numFmtId="0" fontId="17" fillId="0" borderId="0" xfId="7" applyFont="1" applyBorder="1" applyAlignment="1" applyProtection="1">
      <alignment vertical="top"/>
    </xf>
    <xf numFmtId="0" fontId="86" fillId="0" borderId="0" xfId="7" applyBorder="1" applyProtection="1"/>
    <xf numFmtId="0" fontId="9" fillId="0" borderId="26" xfId="9" applyFont="1" applyBorder="1" applyAlignment="1" applyProtection="1">
      <alignment horizontal="center" vertical="center" wrapText="1"/>
    </xf>
    <xf numFmtId="0" fontId="88" fillId="0" borderId="26" xfId="7" applyFont="1" applyBorder="1" applyAlignment="1" applyProtection="1">
      <alignment horizontal="center" vertical="center" wrapText="1"/>
    </xf>
    <xf numFmtId="0" fontId="9" fillId="0" borderId="26" xfId="9" applyFont="1" applyBorder="1" applyAlignment="1" applyProtection="1">
      <alignment horizontal="center" vertical="center"/>
    </xf>
    <xf numFmtId="49" fontId="55" fillId="0" borderId="17" xfId="8" applyNumberFormat="1" applyFont="1" applyBorder="1" applyAlignment="1" applyProtection="1">
      <alignment horizontal="left" vertical="center" wrapText="1"/>
    </xf>
    <xf numFmtId="0" fontId="81" fillId="0" borderId="18" xfId="7" quotePrefix="1" applyFont="1" applyBorder="1" applyAlignment="1" applyProtection="1">
      <alignment horizontal="center" vertical="center" wrapText="1"/>
    </xf>
    <xf numFmtId="49" fontId="15" fillId="0" borderId="0" xfId="8" applyNumberFormat="1" applyProtection="1"/>
    <xf numFmtId="49" fontId="55" fillId="0" borderId="8" xfId="8" applyNumberFormat="1" applyFont="1" applyBorder="1" applyAlignment="1" applyProtection="1">
      <alignment horizontal="left" vertical="center" wrapText="1"/>
    </xf>
    <xf numFmtId="0" fontId="81" fillId="0" borderId="9" xfId="7" quotePrefix="1" applyFont="1" applyBorder="1" applyAlignment="1" applyProtection="1">
      <alignment horizontal="center" vertical="center" wrapText="1"/>
    </xf>
    <xf numFmtId="49" fontId="40" fillId="3" borderId="8" xfId="8" applyNumberFormat="1" applyFont="1" applyFill="1" applyBorder="1" applyAlignment="1" applyProtection="1">
      <alignment horizontal="left" vertical="center" wrapText="1"/>
    </xf>
    <xf numFmtId="0" fontId="81" fillId="3" borderId="9" xfId="7" quotePrefix="1" applyFont="1" applyFill="1" applyBorder="1" applyAlignment="1" applyProtection="1">
      <alignment horizontal="center" vertical="center" wrapText="1"/>
    </xf>
    <xf numFmtId="49" fontId="40" fillId="4" borderId="8" xfId="8" applyNumberFormat="1" applyFont="1" applyFill="1" applyBorder="1" applyAlignment="1" applyProtection="1">
      <alignment horizontal="left" vertical="center" wrapText="1"/>
    </xf>
    <xf numFmtId="0" fontId="81" fillId="4" borderId="9" xfId="7" quotePrefix="1" applyFont="1" applyFill="1" applyBorder="1" applyAlignment="1" applyProtection="1">
      <alignment horizontal="center" vertical="center" wrapText="1"/>
    </xf>
    <xf numFmtId="49" fontId="77" fillId="0" borderId="8" xfId="8" applyNumberFormat="1" applyFont="1" applyBorder="1" applyAlignment="1" applyProtection="1">
      <alignment vertical="top" wrapText="1"/>
    </xf>
    <xf numFmtId="165" fontId="8" fillId="0" borderId="9" xfId="8" applyNumberFormat="1" applyFont="1" applyBorder="1" applyAlignment="1" applyProtection="1">
      <alignment horizontal="center"/>
    </xf>
    <xf numFmtId="49" fontId="40" fillId="5" borderId="8" xfId="8" applyNumberFormat="1" applyFont="1" applyFill="1" applyBorder="1" applyAlignment="1" applyProtection="1">
      <alignment horizontal="left" vertical="center" wrapText="1"/>
    </xf>
    <xf numFmtId="0" fontId="81" fillId="5" borderId="9" xfId="7" quotePrefix="1" applyFont="1" applyFill="1" applyBorder="1" applyAlignment="1" applyProtection="1">
      <alignment horizontal="center" vertical="center" wrapText="1"/>
    </xf>
    <xf numFmtId="165" fontId="8" fillId="7" borderId="9" xfId="8" applyNumberFormat="1" applyFont="1" applyFill="1" applyBorder="1" applyAlignment="1" applyProtection="1">
      <alignment horizontal="center"/>
    </xf>
    <xf numFmtId="165" fontId="8" fillId="7" borderId="5" xfId="8" applyNumberFormat="1" applyFont="1" applyFill="1" applyBorder="1" applyAlignment="1" applyProtection="1">
      <alignment horizontal="center"/>
    </xf>
    <xf numFmtId="49" fontId="77" fillId="0" borderId="8" xfId="8" applyNumberFormat="1" applyFont="1" applyBorder="1" applyAlignment="1" applyProtection="1">
      <alignment horizontal="left" vertical="top" wrapText="1"/>
    </xf>
    <xf numFmtId="165" fontId="8" fillId="7" borderId="9" xfId="8" applyNumberFormat="1" applyFont="1" applyFill="1" applyBorder="1" applyAlignment="1" applyProtection="1">
      <alignment horizontal="center" vertical="center"/>
    </xf>
    <xf numFmtId="49" fontId="77" fillId="0" borderId="10" xfId="8" applyNumberFormat="1" applyFont="1" applyBorder="1" applyAlignment="1" applyProtection="1">
      <alignment vertical="top" wrapText="1"/>
    </xf>
    <xf numFmtId="0" fontId="81" fillId="0" borderId="11" xfId="7" quotePrefix="1" applyFont="1" applyBorder="1" applyAlignment="1" applyProtection="1">
      <alignment horizontal="center" vertical="center" wrapText="1"/>
    </xf>
    <xf numFmtId="49" fontId="81" fillId="0" borderId="9" xfId="7" applyNumberFormat="1" applyFont="1" applyBorder="1" applyAlignment="1" applyProtection="1">
      <alignment horizontal="center" wrapText="1"/>
      <protection locked="0"/>
    </xf>
    <xf numFmtId="0" fontId="89" fillId="0" borderId="0" xfId="7" applyFont="1" applyFill="1" applyAlignment="1" applyProtection="1">
      <alignment horizontal="center"/>
    </xf>
    <xf numFmtId="0" fontId="86" fillId="0" borderId="0" xfId="7" applyFill="1" applyProtection="1"/>
    <xf numFmtId="49" fontId="88" fillId="0" borderId="9" xfId="7" applyNumberFormat="1" applyFont="1" applyBorder="1" applyAlignment="1" applyProtection="1">
      <alignment horizontal="center" wrapText="1"/>
    </xf>
    <xf numFmtId="0" fontId="10" fillId="0" borderId="0" xfId="7" applyFont="1" applyBorder="1" applyAlignment="1" applyProtection="1">
      <alignment horizontal="left"/>
    </xf>
    <xf numFmtId="0" fontId="87" fillId="0" borderId="0" xfId="7" applyFont="1" applyProtection="1"/>
    <xf numFmtId="0" fontId="9" fillId="0" borderId="33" xfId="9" applyFont="1" applyBorder="1" applyAlignment="1" applyProtection="1">
      <alignment horizontal="center" vertical="center" wrapText="1"/>
    </xf>
    <xf numFmtId="0" fontId="88" fillId="0" borderId="1" xfId="7" applyFont="1" applyBorder="1" applyAlignment="1" applyProtection="1">
      <alignment horizontal="center" vertical="center" wrapText="1"/>
    </xf>
    <xf numFmtId="0" fontId="88" fillId="0" borderId="0" xfId="7" applyFont="1" applyBorder="1" applyAlignment="1" applyProtection="1">
      <alignment horizontal="center" vertical="center" wrapText="1"/>
    </xf>
    <xf numFmtId="0" fontId="9" fillId="0" borderId="0" xfId="9" applyFont="1" applyBorder="1" applyAlignment="1" applyProtection="1">
      <alignment horizontal="center" vertical="center"/>
    </xf>
    <xf numFmtId="0" fontId="9" fillId="0" borderId="13" xfId="9" applyFont="1" applyBorder="1" applyAlignment="1" applyProtection="1">
      <alignment horizontal="center" vertical="center"/>
    </xf>
    <xf numFmtId="0" fontId="40" fillId="15" borderId="8" xfId="8" applyFont="1" applyFill="1" applyBorder="1" applyAlignment="1" applyProtection="1">
      <alignment horizontal="left" vertical="center" wrapText="1"/>
    </xf>
    <xf numFmtId="0" fontId="81" fillId="15" borderId="9" xfId="7" quotePrefix="1" applyFont="1" applyFill="1" applyBorder="1" applyAlignment="1" applyProtection="1">
      <alignment horizontal="center" vertical="center" wrapText="1"/>
    </xf>
    <xf numFmtId="0" fontId="11" fillId="15" borderId="9" xfId="8" applyFont="1" applyFill="1" applyBorder="1" applyAlignment="1" applyProtection="1">
      <alignment horizontal="center" vertical="center" wrapText="1"/>
    </xf>
    <xf numFmtId="165" fontId="11" fillId="15" borderId="9" xfId="8" applyNumberFormat="1" applyFont="1" applyFill="1" applyBorder="1" applyAlignment="1" applyProtection="1">
      <alignment horizontal="center" vertical="center" wrapText="1"/>
    </xf>
    <xf numFmtId="165" fontId="9" fillId="15" borderId="5" xfId="8" applyNumberFormat="1" applyFont="1" applyFill="1" applyBorder="1" applyAlignment="1" applyProtection="1">
      <alignment horizontal="center" vertical="center"/>
    </xf>
    <xf numFmtId="49" fontId="17" fillId="0" borderId="8" xfId="8" applyNumberFormat="1" applyFont="1" applyBorder="1" applyAlignment="1" applyProtection="1">
      <alignment vertical="top" wrapText="1"/>
    </xf>
    <xf numFmtId="0" fontId="18" fillId="0" borderId="9" xfId="8" applyFont="1" applyBorder="1" applyAlignment="1" applyProtection="1">
      <alignment horizontal="center" wrapText="1"/>
    </xf>
    <xf numFmtId="165" fontId="9" fillId="0" borderId="9" xfId="8" applyNumberFormat="1" applyFont="1" applyFill="1" applyBorder="1" applyAlignment="1" applyProtection="1">
      <alignment horizontal="center" vertical="center"/>
    </xf>
    <xf numFmtId="0" fontId="40" fillId="16" borderId="8" xfId="8" applyFont="1" applyFill="1" applyBorder="1" applyAlignment="1" applyProtection="1">
      <alignment horizontal="left" vertical="center" wrapText="1"/>
    </xf>
    <xf numFmtId="0" fontId="81" fillId="16" borderId="9" xfId="7" quotePrefix="1" applyFont="1" applyFill="1" applyBorder="1" applyAlignment="1" applyProtection="1">
      <alignment horizontal="center" vertical="center" wrapText="1"/>
    </xf>
    <xf numFmtId="165" fontId="11" fillId="16" borderId="9" xfId="8" applyNumberFormat="1" applyFont="1" applyFill="1" applyBorder="1" applyAlignment="1" applyProtection="1">
      <alignment horizontal="center" vertical="center" wrapText="1"/>
    </xf>
    <xf numFmtId="0" fontId="91" fillId="16" borderId="8" xfId="8" applyFont="1" applyFill="1" applyBorder="1" applyAlignment="1" applyProtection="1">
      <alignment horizontal="left" vertical="center" wrapText="1"/>
    </xf>
    <xf numFmtId="0" fontId="19" fillId="7" borderId="8" xfId="8" applyFont="1" applyFill="1" applyBorder="1" applyAlignment="1" applyProtection="1">
      <alignment vertical="top" wrapText="1"/>
    </xf>
    <xf numFmtId="0" fontId="81" fillId="7" borderId="9" xfId="7" quotePrefix="1" applyFont="1" applyFill="1" applyBorder="1" applyAlignment="1" applyProtection="1">
      <alignment horizontal="center" vertical="center" wrapText="1"/>
    </xf>
    <xf numFmtId="0" fontId="17" fillId="0" borderId="8" xfId="8" applyFont="1" applyBorder="1" applyAlignment="1" applyProtection="1">
      <alignment vertical="top" wrapText="1"/>
    </xf>
    <xf numFmtId="0" fontId="88" fillId="4" borderId="8" xfId="8" applyFont="1" applyFill="1" applyBorder="1" applyAlignment="1" applyProtection="1">
      <alignment horizontal="left" vertical="center" wrapText="1"/>
    </xf>
    <xf numFmtId="2" fontId="8" fillId="4" borderId="9" xfId="8" applyNumberFormat="1" applyFont="1" applyFill="1" applyBorder="1" applyAlignment="1" applyProtection="1">
      <alignment horizontal="center" vertical="center"/>
    </xf>
    <xf numFmtId="2" fontId="8" fillId="4" borderId="5" xfId="8" applyNumberFormat="1" applyFont="1" applyFill="1" applyBorder="1" applyAlignment="1" applyProtection="1">
      <alignment horizontal="center" vertical="center"/>
    </xf>
    <xf numFmtId="0" fontId="40" fillId="3" borderId="8" xfId="8" applyFont="1" applyFill="1" applyBorder="1" applyAlignment="1" applyProtection="1">
      <alignment horizontal="left" vertical="center" wrapText="1"/>
    </xf>
    <xf numFmtId="2" fontId="8" fillId="3" borderId="9" xfId="8" applyNumberFormat="1" applyFont="1" applyFill="1" applyBorder="1" applyAlignment="1" applyProtection="1">
      <alignment horizontal="center" vertical="center"/>
    </xf>
    <xf numFmtId="2" fontId="8" fillId="3" borderId="5" xfId="8" applyNumberFormat="1" applyFont="1" applyFill="1" applyBorder="1" applyAlignment="1" applyProtection="1">
      <alignment horizontal="center" vertical="center"/>
    </xf>
    <xf numFmtId="0" fontId="88" fillId="7" borderId="8" xfId="8" applyFont="1" applyFill="1" applyBorder="1" applyAlignment="1" applyProtection="1">
      <alignment wrapText="1"/>
    </xf>
    <xf numFmtId="2" fontId="8" fillId="7" borderId="9" xfId="8" applyNumberFormat="1" applyFont="1" applyFill="1" applyBorder="1" applyAlignment="1" applyProtection="1">
      <alignment horizontal="center"/>
    </xf>
    <xf numFmtId="2" fontId="8" fillId="7" borderId="5" xfId="8" applyNumberFormat="1" applyFont="1" applyFill="1" applyBorder="1" applyAlignment="1" applyProtection="1">
      <alignment horizontal="center"/>
    </xf>
    <xf numFmtId="0" fontId="40" fillId="17" borderId="8" xfId="8" applyFont="1" applyFill="1" applyBorder="1" applyAlignment="1" applyProtection="1">
      <alignment horizontal="left" vertical="center" wrapText="1"/>
    </xf>
    <xf numFmtId="0" fontId="81" fillId="17" borderId="9" xfId="7" quotePrefix="1" applyFont="1" applyFill="1" applyBorder="1" applyAlignment="1" applyProtection="1">
      <alignment horizontal="center" vertical="center" wrapText="1"/>
    </xf>
    <xf numFmtId="0" fontId="8" fillId="17" borderId="9" xfId="8" applyFont="1" applyFill="1" applyBorder="1" applyAlignment="1" applyProtection="1">
      <alignment horizontal="center" vertical="center"/>
    </xf>
    <xf numFmtId="0" fontId="8" fillId="17" borderId="5" xfId="8" applyFont="1" applyFill="1" applyBorder="1" applyAlignment="1" applyProtection="1">
      <alignment horizontal="center" vertical="center"/>
    </xf>
    <xf numFmtId="0" fontId="81" fillId="18" borderId="8" xfId="8" applyFont="1" applyFill="1" applyBorder="1" applyAlignment="1" applyProtection="1">
      <alignment vertical="top" wrapText="1"/>
    </xf>
    <xf numFmtId="0" fontId="81" fillId="18" borderId="9" xfId="7" quotePrefix="1" applyFont="1" applyFill="1" applyBorder="1" applyAlignment="1" applyProtection="1">
      <alignment horizontal="center" vertical="center" wrapText="1"/>
    </xf>
    <xf numFmtId="0" fontId="11" fillId="7" borderId="9" xfId="8" applyFont="1" applyFill="1" applyBorder="1" applyAlignment="1" applyProtection="1">
      <alignment horizontal="center" vertical="center" wrapText="1"/>
    </xf>
    <xf numFmtId="0" fontId="8" fillId="18" borderId="9" xfId="8" applyFont="1" applyFill="1" applyBorder="1" applyAlignment="1" applyProtection="1">
      <alignment horizontal="center"/>
    </xf>
    <xf numFmtId="0" fontId="8" fillId="18" borderId="5" xfId="8" applyFont="1" applyFill="1" applyBorder="1" applyAlignment="1" applyProtection="1">
      <alignment horizontal="center"/>
    </xf>
    <xf numFmtId="0" fontId="17" fillId="18" borderId="8" xfId="8" applyFont="1" applyFill="1" applyBorder="1" applyAlignment="1" applyProtection="1">
      <alignment vertical="top" wrapText="1"/>
    </xf>
    <xf numFmtId="0" fontId="8" fillId="0" borderId="9" xfId="8" applyFont="1" applyBorder="1" applyAlignment="1" applyProtection="1">
      <alignment horizontal="center"/>
    </xf>
    <xf numFmtId="0" fontId="8" fillId="0" borderId="5" xfId="8" applyFont="1" applyBorder="1" applyAlignment="1" applyProtection="1">
      <alignment horizontal="center"/>
    </xf>
    <xf numFmtId="0" fontId="88" fillId="17" borderId="8" xfId="8" applyFont="1" applyFill="1" applyBorder="1" applyAlignment="1" applyProtection="1">
      <alignment horizontal="left" vertical="center" wrapText="1"/>
    </xf>
    <xf numFmtId="0" fontId="88" fillId="17" borderId="20" xfId="8" applyFont="1" applyFill="1" applyBorder="1" applyAlignment="1" applyProtection="1">
      <alignment horizontal="left" vertical="center" wrapText="1"/>
    </xf>
    <xf numFmtId="0" fontId="81" fillId="17" borderId="25" xfId="7" quotePrefix="1" applyFont="1" applyFill="1" applyBorder="1" applyAlignment="1" applyProtection="1">
      <alignment horizontal="center" vertical="center" wrapText="1"/>
    </xf>
    <xf numFmtId="0" fontId="9" fillId="17" borderId="25" xfId="8" applyFont="1" applyFill="1" applyBorder="1" applyAlignment="1" applyProtection="1">
      <alignment horizontal="center" vertical="center"/>
    </xf>
    <xf numFmtId="0" fontId="9" fillId="17" borderId="27" xfId="8" applyFont="1" applyFill="1" applyBorder="1" applyAlignment="1" applyProtection="1">
      <alignment horizontal="center" vertical="center"/>
    </xf>
    <xf numFmtId="0" fontId="18" fillId="18" borderId="9" xfId="8" applyFont="1" applyFill="1" applyBorder="1" applyAlignment="1" applyProtection="1">
      <alignment horizontal="center" wrapText="1"/>
    </xf>
    <xf numFmtId="0" fontId="9" fillId="17" borderId="9" xfId="8" applyFont="1" applyFill="1" applyBorder="1" applyAlignment="1" applyProtection="1">
      <alignment horizontal="center" vertical="center"/>
    </xf>
    <xf numFmtId="0" fontId="9" fillId="17" borderId="5" xfId="8" applyFont="1" applyFill="1" applyBorder="1" applyAlignment="1" applyProtection="1">
      <alignment horizontal="center" vertical="center"/>
    </xf>
    <xf numFmtId="0" fontId="9" fillId="5" borderId="8" xfId="8" applyFont="1" applyFill="1" applyBorder="1" applyAlignment="1" applyProtection="1">
      <alignment horizontal="left" vertical="center" wrapText="1"/>
    </xf>
    <xf numFmtId="0" fontId="8" fillId="5" borderId="9" xfId="8" applyFont="1" applyFill="1" applyBorder="1" applyAlignment="1" applyProtection="1">
      <alignment horizontal="center" vertical="center"/>
    </xf>
    <xf numFmtId="0" fontId="8" fillId="5" borderId="5" xfId="8" applyFont="1" applyFill="1" applyBorder="1" applyAlignment="1" applyProtection="1">
      <alignment horizontal="center" vertical="center"/>
    </xf>
    <xf numFmtId="0" fontId="9" fillId="6" borderId="8" xfId="8" applyFont="1" applyFill="1" applyBorder="1" applyAlignment="1" applyProtection="1">
      <alignment horizontal="left" vertical="center" wrapText="1"/>
    </xf>
    <xf numFmtId="0" fontId="81" fillId="6" borderId="9" xfId="7" quotePrefix="1" applyFont="1" applyFill="1" applyBorder="1" applyAlignment="1" applyProtection="1">
      <alignment horizontal="center" vertical="center" wrapText="1"/>
    </xf>
    <xf numFmtId="0" fontId="8" fillId="6" borderId="9" xfId="8" applyFont="1" applyFill="1" applyBorder="1" applyAlignment="1" applyProtection="1">
      <alignment horizontal="center" vertical="center"/>
    </xf>
    <xf numFmtId="0" fontId="8" fillId="6" borderId="5" xfId="8" applyFont="1" applyFill="1" applyBorder="1" applyAlignment="1" applyProtection="1">
      <alignment horizontal="center" vertical="center"/>
    </xf>
    <xf numFmtId="49" fontId="21" fillId="0" borderId="8" xfId="8" applyNumberFormat="1" applyFont="1" applyBorder="1" applyAlignment="1" applyProtection="1">
      <alignment horizontal="left" vertical="center" wrapText="1"/>
    </xf>
    <xf numFmtId="49" fontId="81" fillId="0" borderId="9" xfId="7" quotePrefix="1" applyNumberFormat="1" applyFont="1" applyBorder="1" applyAlignment="1" applyProtection="1">
      <alignment horizontal="center" vertical="center" wrapText="1"/>
    </xf>
    <xf numFmtId="165" fontId="18" fillId="0" borderId="9" xfId="8" applyNumberFormat="1" applyFont="1" applyBorder="1" applyAlignment="1" applyProtection="1">
      <alignment horizontal="center" wrapText="1"/>
    </xf>
    <xf numFmtId="49" fontId="8" fillId="7" borderId="9" xfId="8" applyNumberFormat="1" applyFont="1" applyFill="1" applyBorder="1" applyAlignment="1" applyProtection="1">
      <alignment horizontal="center" vertical="center"/>
    </xf>
    <xf numFmtId="49" fontId="8" fillId="7" borderId="5" xfId="8" applyNumberFormat="1" applyFont="1" applyFill="1" applyBorder="1" applyAlignment="1" applyProtection="1">
      <alignment horizontal="center" vertical="center"/>
    </xf>
    <xf numFmtId="49" fontId="14" fillId="18" borderId="10" xfId="8" applyNumberFormat="1" applyFont="1" applyFill="1" applyBorder="1" applyAlignment="1" applyProtection="1">
      <alignment horizontal="left" vertical="center" wrapText="1"/>
    </xf>
    <xf numFmtId="49" fontId="81" fillId="18" borderId="11" xfId="7" quotePrefix="1" applyNumberFormat="1" applyFont="1" applyFill="1" applyBorder="1" applyAlignment="1" applyProtection="1">
      <alignment horizontal="center" vertical="center" wrapText="1"/>
    </xf>
    <xf numFmtId="165" fontId="18" fillId="18" borderId="9" xfId="8" applyNumberFormat="1" applyFont="1" applyFill="1" applyBorder="1" applyAlignment="1" applyProtection="1">
      <alignment horizontal="center" wrapText="1"/>
    </xf>
    <xf numFmtId="49" fontId="8" fillId="18" borderId="11" xfId="8" applyNumberFormat="1" applyFont="1" applyFill="1" applyBorder="1" applyAlignment="1" applyProtection="1">
      <alignment horizontal="center" vertical="center"/>
    </xf>
    <xf numFmtId="49" fontId="8" fillId="18" borderId="12" xfId="8" applyNumberFormat="1" applyFont="1" applyFill="1" applyBorder="1" applyAlignment="1" applyProtection="1">
      <alignment horizontal="center" vertical="center"/>
    </xf>
    <xf numFmtId="49" fontId="96" fillId="0" borderId="0" xfId="8" applyNumberFormat="1" applyFont="1" applyFill="1" applyProtection="1"/>
    <xf numFmtId="49" fontId="15" fillId="0" borderId="0" xfId="8" applyNumberFormat="1" applyFill="1" applyProtection="1"/>
    <xf numFmtId="49" fontId="96" fillId="0" borderId="0" xfId="8" applyNumberFormat="1" applyFont="1" applyFill="1" applyAlignment="1" applyProtection="1">
      <alignment wrapText="1"/>
    </xf>
    <xf numFmtId="49" fontId="0" fillId="0" borderId="0" xfId="8" applyNumberFormat="1" applyFont="1" applyFill="1" applyAlignment="1" applyProtection="1"/>
    <xf numFmtId="49" fontId="0" fillId="0" borderId="0" xfId="8" applyNumberFormat="1" applyFont="1" applyFill="1" applyAlignment="1" applyProtection="1">
      <alignment wrapText="1"/>
    </xf>
    <xf numFmtId="165" fontId="9" fillId="17" borderId="9" xfId="8" applyNumberFormat="1" applyFont="1" applyFill="1" applyBorder="1" applyAlignment="1" applyProtection="1">
      <alignment horizontal="center" vertical="center" wrapText="1"/>
    </xf>
    <xf numFmtId="165" fontId="11" fillId="4" borderId="9" xfId="8" applyNumberFormat="1" applyFont="1" applyFill="1" applyBorder="1" applyAlignment="1" applyProtection="1">
      <alignment horizontal="center" vertical="center" wrapText="1"/>
    </xf>
    <xf numFmtId="165" fontId="11" fillId="3" borderId="9" xfId="8" applyNumberFormat="1" applyFont="1" applyFill="1" applyBorder="1" applyAlignment="1" applyProtection="1">
      <alignment horizontal="center" vertical="center" wrapText="1"/>
    </xf>
    <xf numFmtId="165" fontId="11" fillId="16" borderId="5" xfId="8" applyNumberFormat="1" applyFont="1" applyFill="1" applyBorder="1" applyAlignment="1" applyProtection="1">
      <alignment horizontal="center" vertical="center" wrapText="1"/>
    </xf>
    <xf numFmtId="165" fontId="9" fillId="16" borderId="5" xfId="8" applyNumberFormat="1" applyFont="1" applyFill="1" applyBorder="1" applyAlignment="1" applyProtection="1">
      <alignment horizontal="center" vertical="center"/>
    </xf>
    <xf numFmtId="165" fontId="9" fillId="17" borderId="25" xfId="8" applyNumberFormat="1" applyFont="1" applyFill="1" applyBorder="1" applyAlignment="1" applyProtection="1">
      <alignment horizontal="center" vertical="center" wrapText="1"/>
    </xf>
    <xf numFmtId="1" fontId="18" fillId="0" borderId="9" xfId="8" applyNumberFormat="1" applyFont="1" applyBorder="1" applyAlignment="1" applyProtection="1">
      <alignment horizontal="center" wrapText="1"/>
    </xf>
    <xf numFmtId="1" fontId="18" fillId="18" borderId="9" xfId="8" applyNumberFormat="1" applyFont="1" applyFill="1" applyBorder="1" applyAlignment="1" applyProtection="1">
      <alignment horizontal="center" wrapText="1"/>
    </xf>
    <xf numFmtId="165" fontId="11" fillId="7" borderId="9" xfId="8" applyNumberFormat="1" applyFont="1" applyFill="1" applyBorder="1" applyAlignment="1" applyProtection="1">
      <alignment horizontal="center" wrapText="1"/>
      <protection locked="0"/>
    </xf>
    <xf numFmtId="165" fontId="9" fillId="7" borderId="9" xfId="8" applyNumberFormat="1" applyFont="1" applyFill="1" applyBorder="1" applyAlignment="1" applyProtection="1">
      <alignment horizontal="center"/>
      <protection locked="0"/>
    </xf>
    <xf numFmtId="165" fontId="8" fillId="18" borderId="9" xfId="8" applyNumberFormat="1" applyFont="1" applyFill="1" applyBorder="1" applyAlignment="1" applyProtection="1">
      <alignment horizontal="center"/>
      <protection locked="0"/>
    </xf>
    <xf numFmtId="0" fontId="21" fillId="0" borderId="0" xfId="4" applyFont="1" applyAlignment="1" applyProtection="1">
      <alignment horizontal="center"/>
    </xf>
    <xf numFmtId="0" fontId="39" fillId="0" borderId="0" xfId="4" applyFont="1" applyAlignment="1" applyProtection="1">
      <alignment horizontal="left" vertical="top"/>
    </xf>
    <xf numFmtId="0" fontId="21" fillId="0" borderId="0" xfId="4" applyFont="1" applyAlignment="1" applyProtection="1">
      <alignment horizontal="left"/>
    </xf>
    <xf numFmtId="0" fontId="9" fillId="0" borderId="26" xfId="9" applyFont="1" applyBorder="1" applyAlignment="1" applyProtection="1">
      <alignment horizontal="center" vertical="center"/>
    </xf>
    <xf numFmtId="0" fontId="88" fillId="0" borderId="26" xfId="7" applyFont="1" applyBorder="1" applyAlignment="1" applyProtection="1">
      <alignment horizontal="center" vertical="center" wrapText="1"/>
    </xf>
    <xf numFmtId="0" fontId="9" fillId="0" borderId="33" xfId="9" applyFont="1" applyBorder="1" applyAlignment="1" applyProtection="1">
      <alignment horizontal="center" vertical="center" wrapText="1"/>
    </xf>
    <xf numFmtId="165" fontId="9" fillId="15" borderId="9" xfId="8" applyNumberFormat="1" applyFont="1" applyFill="1" applyBorder="1" applyAlignment="1" applyProtection="1">
      <alignment horizontal="center" vertical="center"/>
    </xf>
    <xf numFmtId="165" fontId="8" fillId="0" borderId="5" xfId="8" applyNumberFormat="1" applyFont="1" applyBorder="1" applyAlignment="1" applyProtection="1">
      <alignment horizontal="center"/>
    </xf>
    <xf numFmtId="165" fontId="18" fillId="17" borderId="9" xfId="8" applyNumberFormat="1" applyFont="1" applyFill="1" applyBorder="1" applyAlignment="1" applyProtection="1">
      <alignment horizontal="center" vertical="center" wrapText="1"/>
    </xf>
    <xf numFmtId="165" fontId="8" fillId="17" borderId="9" xfId="8" applyNumberFormat="1" applyFont="1" applyFill="1" applyBorder="1" applyAlignment="1" applyProtection="1">
      <alignment horizontal="center" vertical="center"/>
    </xf>
    <xf numFmtId="165" fontId="11" fillId="5" borderId="9" xfId="8" applyNumberFormat="1" applyFont="1" applyFill="1" applyBorder="1" applyAlignment="1" applyProtection="1">
      <alignment horizontal="center" vertical="center" wrapText="1"/>
    </xf>
    <xf numFmtId="165" fontId="11" fillId="5" borderId="9" xfId="8" applyNumberFormat="1" applyFont="1" applyFill="1" applyBorder="1" applyAlignment="1" applyProtection="1">
      <alignment horizontal="center" vertical="center"/>
    </xf>
    <xf numFmtId="165" fontId="18" fillId="5" borderId="9" xfId="8" applyNumberFormat="1" applyFont="1" applyFill="1" applyBorder="1" applyAlignment="1" applyProtection="1">
      <alignment horizontal="center" vertical="center" wrapText="1"/>
    </xf>
    <xf numFmtId="165" fontId="8" fillId="5" borderId="9" xfId="8" applyNumberFormat="1" applyFont="1" applyFill="1" applyBorder="1" applyAlignment="1" applyProtection="1">
      <alignment horizontal="center" vertical="center"/>
    </xf>
    <xf numFmtId="165" fontId="11" fillId="6" borderId="9" xfId="8" applyNumberFormat="1" applyFont="1" applyFill="1" applyBorder="1" applyAlignment="1" applyProtection="1">
      <alignment horizontal="center" vertical="center" wrapText="1"/>
    </xf>
    <xf numFmtId="165" fontId="9" fillId="6" borderId="9" xfId="8" applyNumberFormat="1" applyFont="1" applyFill="1" applyBorder="1" applyAlignment="1" applyProtection="1">
      <alignment horizontal="center" vertical="center"/>
    </xf>
    <xf numFmtId="0" fontId="46" fillId="0" borderId="0" xfId="1" applyFont="1" applyBorder="1" applyAlignment="1" applyProtection="1">
      <alignment horizontal="center" vertical="top"/>
    </xf>
    <xf numFmtId="165" fontId="8" fillId="4" borderId="9" xfId="8" applyNumberFormat="1" applyFont="1" applyFill="1" applyBorder="1" applyAlignment="1" applyProtection="1">
      <alignment horizontal="center" vertical="center"/>
    </xf>
    <xf numFmtId="165" fontId="8" fillId="4" borderId="5" xfId="8" applyNumberFormat="1" applyFont="1" applyFill="1" applyBorder="1" applyAlignment="1" applyProtection="1">
      <alignment horizontal="center" vertical="center"/>
    </xf>
    <xf numFmtId="165" fontId="8" fillId="3" borderId="9" xfId="8" applyNumberFormat="1" applyFont="1" applyFill="1" applyBorder="1" applyAlignment="1" applyProtection="1">
      <alignment horizontal="center" vertical="center"/>
    </xf>
    <xf numFmtId="165" fontId="8" fillId="3" borderId="5" xfId="8" applyNumberFormat="1" applyFont="1" applyFill="1" applyBorder="1" applyAlignment="1" applyProtection="1">
      <alignment horizontal="center" vertical="center"/>
    </xf>
    <xf numFmtId="165" fontId="8" fillId="17" borderId="5" xfId="8" applyNumberFormat="1" applyFont="1" applyFill="1" applyBorder="1" applyAlignment="1" applyProtection="1">
      <alignment horizontal="center" vertical="center"/>
    </xf>
    <xf numFmtId="165" fontId="8" fillId="18" borderId="9" xfId="8" applyNumberFormat="1" applyFont="1" applyFill="1" applyBorder="1" applyAlignment="1" applyProtection="1">
      <alignment horizontal="center"/>
    </xf>
    <xf numFmtId="165" fontId="8" fillId="18" borderId="5" xfId="8" applyNumberFormat="1" applyFont="1" applyFill="1" applyBorder="1" applyAlignment="1" applyProtection="1">
      <alignment horizontal="center"/>
    </xf>
    <xf numFmtId="165" fontId="9" fillId="17" borderId="25" xfId="8" applyNumberFormat="1" applyFont="1" applyFill="1" applyBorder="1" applyAlignment="1" applyProtection="1">
      <alignment horizontal="center" vertical="center"/>
    </xf>
    <xf numFmtId="165" fontId="9" fillId="17" borderId="27" xfId="8" applyNumberFormat="1" applyFont="1" applyFill="1" applyBorder="1" applyAlignment="1" applyProtection="1">
      <alignment horizontal="center" vertical="center"/>
    </xf>
    <xf numFmtId="165" fontId="9" fillId="17" borderId="9" xfId="8" applyNumberFormat="1" applyFont="1" applyFill="1" applyBorder="1" applyAlignment="1" applyProtection="1">
      <alignment horizontal="center" vertical="center"/>
    </xf>
    <xf numFmtId="165" fontId="9" fillId="17" borderId="5" xfId="8" applyNumberFormat="1" applyFont="1" applyFill="1" applyBorder="1" applyAlignment="1" applyProtection="1">
      <alignment horizontal="center" vertical="center"/>
    </xf>
    <xf numFmtId="165" fontId="8" fillId="5" borderId="5" xfId="8" applyNumberFormat="1" applyFont="1" applyFill="1" applyBorder="1" applyAlignment="1" applyProtection="1">
      <alignment horizontal="center" vertical="center"/>
    </xf>
    <xf numFmtId="165" fontId="8" fillId="6" borderId="9" xfId="8" applyNumberFormat="1" applyFont="1" applyFill="1" applyBorder="1" applyAlignment="1" applyProtection="1">
      <alignment horizontal="center" vertical="center"/>
    </xf>
    <xf numFmtId="165" fontId="8" fillId="6" borderId="5" xfId="8" applyNumberFormat="1" applyFont="1" applyFill="1" applyBorder="1" applyAlignment="1" applyProtection="1">
      <alignment horizontal="center" vertical="center"/>
    </xf>
    <xf numFmtId="165" fontId="8" fillId="7" borderId="5" xfId="8" applyNumberFormat="1" applyFont="1" applyFill="1" applyBorder="1" applyAlignment="1" applyProtection="1">
      <alignment horizontal="center" vertical="center"/>
    </xf>
    <xf numFmtId="165" fontId="8" fillId="18" borderId="11" xfId="8" applyNumberFormat="1" applyFont="1" applyFill="1" applyBorder="1" applyAlignment="1" applyProtection="1">
      <alignment horizontal="center" vertical="center"/>
    </xf>
    <xf numFmtId="165" fontId="8" fillId="18" borderId="12" xfId="8" applyNumberFormat="1" applyFont="1" applyFill="1" applyBorder="1" applyAlignment="1" applyProtection="1">
      <alignment horizontal="center" vertical="center"/>
    </xf>
    <xf numFmtId="165" fontId="9" fillId="16" borderId="9" xfId="8" applyNumberFormat="1" applyFont="1" applyFill="1" applyBorder="1" applyAlignment="1" applyProtection="1">
      <alignment horizontal="center" vertical="center"/>
    </xf>
    <xf numFmtId="165" fontId="18" fillId="7" borderId="9" xfId="8" applyNumberFormat="1" applyFont="1" applyFill="1" applyBorder="1" applyAlignment="1" applyProtection="1">
      <alignment horizontal="center" wrapText="1"/>
    </xf>
    <xf numFmtId="165" fontId="11" fillId="7" borderId="9" xfId="8" applyNumberFormat="1" applyFont="1" applyFill="1" applyBorder="1" applyAlignment="1" applyProtection="1">
      <alignment horizontal="center" wrapText="1"/>
    </xf>
    <xf numFmtId="165" fontId="9" fillId="7" borderId="9" xfId="8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27" fillId="0" borderId="0" xfId="2" applyFont="1" applyAlignment="1" applyProtection="1">
      <alignment horizontal="left"/>
      <protection locked="0"/>
    </xf>
    <xf numFmtId="0" fontId="21" fillId="0" borderId="0" xfId="4" applyFont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39" fillId="0" borderId="0" xfId="4" applyFont="1" applyAlignment="1" applyProtection="1">
      <alignment horizontal="left" vertical="top"/>
    </xf>
    <xf numFmtId="0" fontId="21" fillId="0" borderId="0" xfId="4" applyFont="1" applyAlignment="1" applyProtection="1">
      <alignment horizontal="left"/>
    </xf>
    <xf numFmtId="0" fontId="27" fillId="0" borderId="0" xfId="2" applyFont="1" applyAlignment="1" applyProtection="1">
      <alignment horizontal="center"/>
    </xf>
    <xf numFmtId="0" fontId="27" fillId="0" borderId="0" xfId="2" applyFont="1" applyAlignment="1" applyProtection="1"/>
    <xf numFmtId="0" fontId="27" fillId="0" borderId="0" xfId="2" applyFont="1" applyAlignment="1" applyProtection="1">
      <protection locked="0"/>
    </xf>
    <xf numFmtId="0" fontId="20" fillId="0" borderId="9" xfId="4" applyFont="1" applyBorder="1" applyProtection="1"/>
    <xf numFmtId="165" fontId="16" fillId="20" borderId="42" xfId="4" applyNumberFormat="1" applyFont="1" applyFill="1" applyBorder="1" applyAlignment="1" applyProtection="1">
      <alignment horizontal="center" vertical="center"/>
    </xf>
    <xf numFmtId="0" fontId="39" fillId="0" borderId="0" xfId="4" applyFont="1" applyAlignment="1" applyProtection="1">
      <alignment horizontal="left" vertical="top"/>
      <protection locked="0"/>
    </xf>
    <xf numFmtId="0" fontId="25" fillId="0" borderId="0" xfId="4" applyFont="1" applyAlignment="1" applyProtection="1">
      <alignment horizontal="center"/>
    </xf>
    <xf numFmtId="0" fontId="27" fillId="0" borderId="0" xfId="2" applyFont="1" applyAlignment="1" applyProtection="1">
      <alignment horizontal="center"/>
    </xf>
    <xf numFmtId="0" fontId="17" fillId="0" borderId="0" xfId="1" applyFont="1" applyBorder="1" applyAlignment="1" applyProtection="1">
      <alignment horizontal="center"/>
    </xf>
    <xf numFmtId="49" fontId="17" fillId="0" borderId="9" xfId="1" applyNumberFormat="1" applyFont="1" applyBorder="1" applyAlignment="1" applyProtection="1">
      <alignment horizontal="left"/>
    </xf>
    <xf numFmtId="49" fontId="17" fillId="0" borderId="17" xfId="1" applyNumberFormat="1" applyFont="1" applyFill="1" applyBorder="1" applyAlignment="1" applyProtection="1">
      <alignment horizontal="left" wrapText="1"/>
    </xf>
    <xf numFmtId="0" fontId="17" fillId="0" borderId="18" xfId="1" applyFont="1" applyBorder="1" applyAlignment="1" applyProtection="1">
      <alignment horizontal="center"/>
    </xf>
    <xf numFmtId="0" fontId="7" fillId="0" borderId="0" xfId="2" applyFont="1" applyBorder="1" applyAlignment="1" applyProtection="1">
      <alignment horizontal="left"/>
    </xf>
    <xf numFmtId="49" fontId="4" fillId="0" borderId="0" xfId="2" applyNumberFormat="1" applyFont="1" applyBorder="1" applyAlignment="1" applyProtection="1">
      <alignment horizontal="center"/>
    </xf>
    <xf numFmtId="49" fontId="11" fillId="19" borderId="35" xfId="1" applyNumberFormat="1" applyFont="1" applyFill="1" applyBorder="1" applyAlignment="1" applyProtection="1">
      <alignment horizontal="left" vertical="center" wrapText="1"/>
    </xf>
    <xf numFmtId="0" fontId="9" fillId="19" borderId="42" xfId="1" applyFont="1" applyFill="1" applyBorder="1" applyAlignment="1" applyProtection="1">
      <alignment horizontal="center" vertical="center"/>
    </xf>
    <xf numFmtId="0" fontId="53" fillId="0" borderId="43" xfId="1" applyFont="1" applyFill="1" applyBorder="1" applyAlignment="1" applyProtection="1">
      <alignment horizontal="center" vertical="center"/>
    </xf>
    <xf numFmtId="0" fontId="9" fillId="0" borderId="44" xfId="1" applyFont="1" applyFill="1" applyBorder="1" applyAlignment="1" applyProtection="1">
      <alignment horizontal="center"/>
    </xf>
    <xf numFmtId="49" fontId="10" fillId="19" borderId="40" xfId="1" applyNumberFormat="1" applyFont="1" applyFill="1" applyBorder="1" applyAlignment="1" applyProtection="1">
      <alignment horizontal="left"/>
    </xf>
    <xf numFmtId="0" fontId="17" fillId="19" borderId="37" xfId="1" applyFont="1" applyFill="1" applyBorder="1" applyAlignment="1" applyProtection="1">
      <alignment horizontal="center"/>
    </xf>
    <xf numFmtId="49" fontId="10" fillId="0" borderId="9" xfId="1" applyNumberFormat="1" applyFont="1" applyFill="1" applyBorder="1" applyAlignment="1" applyProtection="1">
      <alignment horizontal="left" wrapText="1"/>
    </xf>
    <xf numFmtId="49" fontId="81" fillId="0" borderId="9" xfId="1" applyNumberFormat="1" applyFont="1" applyFill="1" applyBorder="1" applyAlignment="1" applyProtection="1">
      <alignment horizontal="left" wrapText="1"/>
    </xf>
    <xf numFmtId="49" fontId="81" fillId="0" borderId="9" xfId="1" applyNumberFormat="1" applyFont="1" applyBorder="1" applyAlignment="1" applyProtection="1">
      <alignment horizontal="left" wrapText="1"/>
    </xf>
    <xf numFmtId="49" fontId="81" fillId="0" borderId="8" xfId="1" applyNumberFormat="1" applyFont="1" applyBorder="1" applyAlignment="1" applyProtection="1">
      <alignment horizontal="left" wrapText="1"/>
    </xf>
    <xf numFmtId="0" fontId="97" fillId="0" borderId="0" xfId="4" applyFont="1" applyAlignment="1" applyProtection="1">
      <alignment horizontal="left"/>
    </xf>
    <xf numFmtId="0" fontId="97" fillId="0" borderId="0" xfId="4" applyFont="1" applyAlignment="1" applyProtection="1">
      <alignment horizontal="center"/>
    </xf>
    <xf numFmtId="0" fontId="98" fillId="0" borderId="0" xfId="4" applyFont="1" applyFill="1" applyBorder="1" applyAlignment="1" applyProtection="1">
      <alignment horizontal="center"/>
    </xf>
    <xf numFmtId="0" fontId="17" fillId="0" borderId="0" xfId="1" applyFont="1" applyBorder="1" applyAlignment="1" applyProtection="1">
      <alignment horizontal="left"/>
    </xf>
    <xf numFmtId="164" fontId="14" fillId="0" borderId="0" xfId="1" applyNumberFormat="1" applyFont="1" applyFill="1" applyBorder="1" applyAlignment="1" applyProtection="1">
      <alignment horizontal="center" vertical="center"/>
    </xf>
    <xf numFmtId="49" fontId="9" fillId="0" borderId="39" xfId="2" applyNumberFormat="1" applyFont="1" applyBorder="1" applyAlignment="1" applyProtection="1">
      <alignment horizontal="center"/>
      <protection locked="0"/>
    </xf>
    <xf numFmtId="0" fontId="2" fillId="0" borderId="0" xfId="4" applyFont="1" applyAlignment="1" applyProtection="1">
      <protection locked="0"/>
    </xf>
    <xf numFmtId="0" fontId="32" fillId="0" borderId="0" xfId="4" applyFont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8" fillId="0" borderId="0" xfId="1" applyFont="1" applyBorder="1" applyProtection="1">
      <protection locked="0"/>
    </xf>
    <xf numFmtId="165" fontId="9" fillId="0" borderId="9" xfId="8" applyNumberFormat="1" applyFont="1" applyBorder="1" applyAlignment="1" applyProtection="1">
      <alignment horizontal="center" vertical="center"/>
      <protection locked="0"/>
    </xf>
    <xf numFmtId="165" fontId="94" fillId="0" borderId="9" xfId="8" applyNumberFormat="1" applyFont="1" applyBorder="1" applyAlignment="1" applyProtection="1">
      <alignment horizontal="center" vertical="center"/>
      <protection locked="0"/>
    </xf>
    <xf numFmtId="165" fontId="9" fillId="0" borderId="5" xfId="8" applyNumberFormat="1" applyFont="1" applyBorder="1" applyAlignment="1" applyProtection="1">
      <alignment horizontal="center" vertical="center"/>
      <protection locked="0"/>
    </xf>
    <xf numFmtId="0" fontId="11" fillId="22" borderId="9" xfId="8" applyFont="1" applyFill="1" applyBorder="1" applyAlignment="1" applyProtection="1">
      <alignment horizontal="center" vertical="center" wrapText="1"/>
    </xf>
    <xf numFmtId="0" fontId="11" fillId="16" borderId="9" xfId="8" applyFont="1" applyFill="1" applyBorder="1" applyAlignment="1" applyProtection="1">
      <alignment horizontal="center" vertical="center" wrapText="1"/>
    </xf>
    <xf numFmtId="0" fontId="11" fillId="18" borderId="9" xfId="8" applyFont="1" applyFill="1" applyBorder="1" applyAlignment="1" applyProtection="1">
      <alignment horizontal="center" vertical="center" wrapText="1"/>
    </xf>
    <xf numFmtId="165" fontId="9" fillId="7" borderId="9" xfId="8" applyNumberFormat="1" applyFont="1" applyFill="1" applyBorder="1" applyAlignment="1" applyProtection="1">
      <alignment horizontal="center" vertical="center"/>
    </xf>
    <xf numFmtId="165" fontId="9" fillId="22" borderId="9" xfId="8" applyNumberFormat="1" applyFont="1" applyFill="1" applyBorder="1" applyAlignment="1" applyProtection="1">
      <alignment horizontal="center" vertical="center"/>
    </xf>
    <xf numFmtId="165" fontId="9" fillId="23" borderId="9" xfId="8" applyNumberFormat="1" applyFont="1" applyFill="1" applyBorder="1" applyAlignment="1" applyProtection="1">
      <alignment horizontal="center" vertical="center"/>
    </xf>
    <xf numFmtId="1" fontId="66" fillId="0" borderId="9" xfId="5" applyNumberFormat="1" applyFont="1" applyFill="1" applyBorder="1" applyAlignment="1">
      <alignment horizontal="center" vertical="center"/>
    </xf>
    <xf numFmtId="1" fontId="66" fillId="9" borderId="9" xfId="5" applyNumberFormat="1" applyFont="1" applyFill="1" applyBorder="1" applyAlignment="1">
      <alignment horizontal="center" vertical="center"/>
    </xf>
    <xf numFmtId="1" fontId="55" fillId="3" borderId="9" xfId="5" applyNumberFormat="1" applyFont="1" applyFill="1" applyBorder="1" applyAlignment="1">
      <alignment horizontal="center" vertical="center"/>
    </xf>
    <xf numFmtId="1" fontId="40" fillId="3" borderId="9" xfId="5" applyNumberFormat="1" applyFont="1" applyFill="1" applyBorder="1" applyAlignment="1">
      <alignment horizontal="center" vertical="center"/>
    </xf>
    <xf numFmtId="1" fontId="66" fillId="4" borderId="9" xfId="5" applyNumberFormat="1" applyFont="1" applyFill="1" applyBorder="1" applyAlignment="1">
      <alignment horizontal="center" vertical="center"/>
    </xf>
    <xf numFmtId="165" fontId="69" fillId="8" borderId="9" xfId="5" applyNumberFormat="1" applyFont="1" applyFill="1" applyBorder="1" applyAlignment="1">
      <alignment horizontal="center" vertical="center"/>
    </xf>
    <xf numFmtId="165" fontId="65" fillId="9" borderId="9" xfId="5" applyNumberFormat="1" applyFont="1" applyFill="1" applyBorder="1" applyAlignment="1">
      <alignment horizontal="center" vertical="center"/>
    </xf>
    <xf numFmtId="165" fontId="40" fillId="3" borderId="9" xfId="5" applyNumberFormat="1" applyFont="1" applyFill="1" applyBorder="1" applyAlignment="1">
      <alignment horizontal="center" vertical="center"/>
    </xf>
    <xf numFmtId="165" fontId="71" fillId="3" borderId="9" xfId="5" applyNumberFormat="1" applyFont="1" applyFill="1" applyBorder="1" applyAlignment="1">
      <alignment horizontal="center"/>
    </xf>
    <xf numFmtId="165" fontId="71" fillId="8" borderId="9" xfId="5" applyNumberFormat="1" applyFont="1" applyFill="1" applyBorder="1" applyAlignment="1">
      <alignment horizontal="center"/>
    </xf>
    <xf numFmtId="165" fontId="66" fillId="9" borderId="9" xfId="5" applyNumberFormat="1" applyFont="1" applyFill="1" applyBorder="1" applyAlignment="1">
      <alignment horizontal="center" vertical="center"/>
    </xf>
    <xf numFmtId="165" fontId="55" fillId="3" borderId="9" xfId="5" applyNumberFormat="1" applyFont="1" applyFill="1" applyBorder="1" applyAlignment="1">
      <alignment horizontal="center" vertical="center"/>
    </xf>
    <xf numFmtId="165" fontId="69" fillId="3" borderId="25" xfId="5" applyNumberFormat="1" applyFont="1" applyFill="1" applyBorder="1" applyAlignment="1">
      <alignment horizontal="center"/>
    </xf>
    <xf numFmtId="165" fontId="66" fillId="9" borderId="25" xfId="5" applyNumberFormat="1" applyFont="1" applyFill="1" applyBorder="1" applyAlignment="1">
      <alignment horizontal="center" vertical="center"/>
    </xf>
    <xf numFmtId="165" fontId="40" fillId="3" borderId="9" xfId="5" applyNumberFormat="1" applyFont="1" applyFill="1" applyBorder="1" applyAlignment="1">
      <alignment horizontal="center" vertical="center" wrapText="1"/>
    </xf>
    <xf numFmtId="165" fontId="77" fillId="3" borderId="9" xfId="5" applyNumberFormat="1" applyFont="1" applyFill="1" applyBorder="1" applyAlignment="1">
      <alignment horizontal="center" wrapText="1"/>
    </xf>
    <xf numFmtId="1" fontId="65" fillId="9" borderId="9" xfId="5" applyNumberFormat="1" applyFont="1" applyFill="1" applyBorder="1" applyAlignment="1">
      <alignment horizontal="center" vertical="center" wrapText="1"/>
    </xf>
    <xf numFmtId="1" fontId="40" fillId="10" borderId="9" xfId="5" applyNumberFormat="1" applyFont="1" applyFill="1" applyBorder="1" applyAlignment="1">
      <alignment horizontal="center" vertical="center" wrapText="1"/>
    </xf>
    <xf numFmtId="165" fontId="71" fillId="0" borderId="9" xfId="5" applyNumberFormat="1" applyFont="1" applyFill="1" applyBorder="1" applyAlignment="1">
      <alignment horizontal="center" wrapText="1"/>
    </xf>
    <xf numFmtId="165" fontId="65" fillId="10" borderId="9" xfId="5" applyNumberFormat="1" applyFont="1" applyFill="1" applyBorder="1" applyAlignment="1">
      <alignment horizontal="center" vertical="center" wrapText="1"/>
    </xf>
    <xf numFmtId="165" fontId="71" fillId="8" borderId="9" xfId="5" applyNumberFormat="1" applyFont="1" applyFill="1" applyBorder="1" applyAlignment="1">
      <alignment horizontal="center" wrapText="1"/>
    </xf>
    <xf numFmtId="165" fontId="66" fillId="10" borderId="9" xfId="5" applyNumberFormat="1" applyFont="1" applyFill="1" applyBorder="1" applyAlignment="1">
      <alignment horizontal="center" vertical="center"/>
    </xf>
    <xf numFmtId="1" fontId="65" fillId="10" borderId="9" xfId="5" applyNumberFormat="1" applyFont="1" applyFill="1" applyBorder="1" applyAlignment="1">
      <alignment horizontal="center" vertical="center" wrapText="1"/>
    </xf>
    <xf numFmtId="165" fontId="71" fillId="13" borderId="25" xfId="5" applyNumberFormat="1" applyFont="1" applyFill="1" applyBorder="1" applyAlignment="1">
      <alignment horizontal="center" vertical="center" wrapText="1"/>
    </xf>
    <xf numFmtId="165" fontId="65" fillId="11" borderId="9" xfId="5" applyNumberFormat="1" applyFont="1" applyFill="1" applyBorder="1" applyAlignment="1">
      <alignment horizontal="center" vertical="center" wrapText="1"/>
    </xf>
    <xf numFmtId="165" fontId="71" fillId="0" borderId="9" xfId="5" applyNumberFormat="1" applyFont="1" applyFill="1" applyBorder="1" applyAlignment="1">
      <alignment horizontal="center" vertical="center" wrapText="1"/>
    </xf>
    <xf numFmtId="165" fontId="66" fillId="12" borderId="9" xfId="5" applyNumberFormat="1" applyFont="1" applyFill="1" applyBorder="1" applyAlignment="1">
      <alignment horizontal="center" vertical="center" wrapText="1"/>
    </xf>
    <xf numFmtId="165" fontId="69" fillId="0" borderId="9" xfId="5" applyNumberFormat="1" applyFont="1" applyFill="1" applyBorder="1" applyAlignment="1">
      <alignment horizontal="center" vertical="center" wrapText="1"/>
    </xf>
    <xf numFmtId="165" fontId="74" fillId="0" borderId="9" xfId="5" applyNumberFormat="1" applyFont="1" applyFill="1" applyBorder="1" applyAlignment="1">
      <alignment horizontal="center" vertical="center" wrapText="1"/>
    </xf>
    <xf numFmtId="165" fontId="46" fillId="0" borderId="9" xfId="5" applyNumberFormat="1" applyFont="1" applyFill="1" applyBorder="1" applyAlignment="1">
      <alignment horizontal="center" vertical="center" wrapText="1"/>
    </xf>
    <xf numFmtId="165" fontId="78" fillId="0" borderId="9" xfId="5" applyNumberFormat="1" applyFont="1" applyFill="1" applyBorder="1" applyAlignment="1">
      <alignment horizontal="center" vertical="center" wrapText="1"/>
    </xf>
    <xf numFmtId="165" fontId="46" fillId="0" borderId="11" xfId="5" applyNumberFormat="1" applyFont="1" applyFill="1" applyBorder="1" applyAlignment="1">
      <alignment horizontal="center" vertical="center" wrapText="1"/>
    </xf>
    <xf numFmtId="1" fontId="85" fillId="0" borderId="9" xfId="5" applyNumberFormat="1" applyFont="1" applyFill="1" applyBorder="1" applyAlignment="1">
      <alignment horizontal="center" vertical="center"/>
    </xf>
    <xf numFmtId="1" fontId="66" fillId="0" borderId="5" xfId="5" applyNumberFormat="1" applyFont="1" applyFill="1" applyBorder="1" applyAlignment="1">
      <alignment horizontal="center" vertical="center"/>
    </xf>
    <xf numFmtId="1" fontId="69" fillId="8" borderId="9" xfId="5" applyNumberFormat="1" applyFont="1" applyFill="1" applyBorder="1" applyAlignment="1">
      <alignment horizontal="center"/>
    </xf>
    <xf numFmtId="1" fontId="74" fillId="8" borderId="9" xfId="5" applyNumberFormat="1" applyFont="1" applyFill="1" applyBorder="1" applyAlignment="1">
      <alignment horizontal="center"/>
    </xf>
    <xf numFmtId="1" fontId="69" fillId="8" borderId="5" xfId="5" applyNumberFormat="1" applyFont="1" applyFill="1" applyBorder="1" applyAlignment="1">
      <alignment horizontal="center"/>
    </xf>
    <xf numFmtId="1" fontId="85" fillId="3" borderId="9" xfId="5" applyNumberFormat="1" applyFont="1" applyFill="1" applyBorder="1" applyAlignment="1">
      <alignment horizontal="center" vertical="center"/>
    </xf>
    <xf numFmtId="1" fontId="55" fillId="3" borderId="5" xfId="5" applyNumberFormat="1" applyFont="1" applyFill="1" applyBorder="1" applyAlignment="1">
      <alignment horizontal="center" vertical="center"/>
    </xf>
    <xf numFmtId="1" fontId="71" fillId="8" borderId="9" xfId="5" applyNumberFormat="1" applyFont="1" applyFill="1" applyBorder="1" applyAlignment="1">
      <alignment horizontal="center"/>
    </xf>
    <xf numFmtId="1" fontId="40" fillId="3" borderId="5" xfId="5" applyNumberFormat="1" applyFont="1" applyFill="1" applyBorder="1" applyAlignment="1">
      <alignment horizontal="center" vertical="center"/>
    </xf>
    <xf numFmtId="1" fontId="65" fillId="4" borderId="9" xfId="5" applyNumberFormat="1" applyFont="1" applyFill="1" applyBorder="1" applyAlignment="1">
      <alignment horizontal="center" vertical="center"/>
    </xf>
    <xf numFmtId="1" fontId="85" fillId="4" borderId="9" xfId="5" applyNumberFormat="1" applyFont="1" applyFill="1" applyBorder="1" applyAlignment="1">
      <alignment horizontal="center" vertical="center"/>
    </xf>
    <xf numFmtId="1" fontId="66" fillId="4" borderId="5" xfId="5" applyNumberFormat="1" applyFont="1" applyFill="1" applyBorder="1" applyAlignment="1">
      <alignment horizontal="center" vertical="center"/>
    </xf>
    <xf numFmtId="1" fontId="69" fillId="8" borderId="9" xfId="5" applyNumberFormat="1" applyFont="1" applyFill="1" applyBorder="1" applyAlignment="1">
      <alignment horizontal="center" vertical="center"/>
    </xf>
    <xf numFmtId="1" fontId="69" fillId="8" borderId="5" xfId="5" applyNumberFormat="1" applyFont="1" applyFill="1" applyBorder="1" applyAlignment="1">
      <alignment horizontal="center" vertical="center"/>
    </xf>
    <xf numFmtId="165" fontId="77" fillId="8" borderId="9" xfId="5" applyNumberFormat="1" applyFont="1" applyFill="1" applyBorder="1" applyAlignment="1">
      <alignment horizontal="center"/>
    </xf>
    <xf numFmtId="1" fontId="77" fillId="8" borderId="5" xfId="5" applyNumberFormat="1" applyFont="1" applyFill="1" applyBorder="1" applyAlignment="1">
      <alignment horizontal="center"/>
    </xf>
    <xf numFmtId="1" fontId="78" fillId="8" borderId="9" xfId="5" applyNumberFormat="1" applyFont="1" applyFill="1" applyBorder="1" applyAlignment="1">
      <alignment horizontal="center"/>
    </xf>
    <xf numFmtId="1" fontId="71" fillId="8" borderId="5" xfId="5" applyNumberFormat="1" applyFont="1" applyFill="1" applyBorder="1" applyAlignment="1">
      <alignment horizontal="center"/>
    </xf>
    <xf numFmtId="1" fontId="65" fillId="9" borderId="9" xfId="5" applyNumberFormat="1" applyFont="1" applyFill="1" applyBorder="1" applyAlignment="1">
      <alignment horizontal="center" vertical="center"/>
    </xf>
    <xf numFmtId="165" fontId="65" fillId="9" borderId="5" xfId="5" applyNumberFormat="1" applyFont="1" applyFill="1" applyBorder="1" applyAlignment="1">
      <alignment horizontal="center" vertical="center"/>
    </xf>
    <xf numFmtId="1" fontId="71" fillId="0" borderId="9" xfId="5" applyNumberFormat="1" applyFont="1" applyFill="1" applyBorder="1" applyAlignment="1">
      <alignment horizontal="center"/>
    </xf>
    <xf numFmtId="1" fontId="69" fillId="0" borderId="5" xfId="5" applyNumberFormat="1" applyFont="1" applyFill="1" applyBorder="1" applyAlignment="1">
      <alignment horizontal="center"/>
    </xf>
    <xf numFmtId="165" fontId="66" fillId="9" borderId="5" xfId="5" applyNumberFormat="1" applyFont="1" applyFill="1" applyBorder="1" applyAlignment="1">
      <alignment horizontal="center" vertical="center"/>
    </xf>
    <xf numFmtId="165" fontId="71" fillId="0" borderId="9" xfId="5" applyNumberFormat="1" applyFont="1" applyFill="1" applyBorder="1" applyAlignment="1">
      <alignment horizontal="center"/>
    </xf>
    <xf numFmtId="1" fontId="69" fillId="0" borderId="9" xfId="5" applyNumberFormat="1" applyFont="1" applyFill="1" applyBorder="1" applyAlignment="1">
      <alignment horizontal="center"/>
    </xf>
    <xf numFmtId="1" fontId="66" fillId="0" borderId="5" xfId="5" applyNumberFormat="1" applyFont="1" applyFill="1" applyBorder="1" applyAlignment="1">
      <alignment horizontal="center"/>
    </xf>
    <xf numFmtId="1" fontId="71" fillId="0" borderId="5" xfId="5" applyNumberFormat="1" applyFont="1" applyFill="1" applyBorder="1" applyAlignment="1">
      <alignment horizontal="center"/>
    </xf>
    <xf numFmtId="1" fontId="66" fillId="8" borderId="5" xfId="5" applyNumberFormat="1" applyFont="1" applyFill="1" applyBorder="1" applyAlignment="1">
      <alignment horizontal="center"/>
    </xf>
    <xf numFmtId="165" fontId="71" fillId="8" borderId="9" xfId="5" applyNumberFormat="1" applyFont="1" applyFill="1" applyBorder="1" applyAlignment="1">
      <alignment horizontal="center" vertical="center"/>
    </xf>
    <xf numFmtId="165" fontId="69" fillId="8" borderId="9" xfId="5" applyNumberFormat="1" applyFont="1" applyFill="1" applyBorder="1" applyAlignment="1">
      <alignment horizontal="center"/>
    </xf>
    <xf numFmtId="1" fontId="40" fillId="3" borderId="21" xfId="5" applyNumberFormat="1" applyFont="1" applyFill="1" applyBorder="1" applyAlignment="1">
      <alignment horizontal="center" vertical="center"/>
    </xf>
    <xf numFmtId="1" fontId="71" fillId="0" borderId="21" xfId="5" applyNumberFormat="1" applyFont="1" applyFill="1" applyBorder="1" applyAlignment="1">
      <alignment horizontal="center"/>
    </xf>
    <xf numFmtId="1" fontId="71" fillId="0" borderId="7" xfId="5" applyNumberFormat="1" applyFont="1" applyFill="1" applyBorder="1" applyAlignment="1">
      <alignment horizontal="center"/>
    </xf>
    <xf numFmtId="1" fontId="71" fillId="3" borderId="9" xfId="5" applyNumberFormat="1" applyFont="1" applyFill="1" applyBorder="1" applyAlignment="1">
      <alignment horizontal="center"/>
    </xf>
    <xf numFmtId="165" fontId="71" fillId="8" borderId="25" xfId="5" applyNumberFormat="1" applyFont="1" applyFill="1" applyBorder="1" applyAlignment="1">
      <alignment horizontal="center"/>
    </xf>
    <xf numFmtId="1" fontId="71" fillId="0" borderId="27" xfId="5" applyNumberFormat="1" applyFont="1" applyFill="1" applyBorder="1" applyAlignment="1">
      <alignment horizontal="center"/>
    </xf>
    <xf numFmtId="165" fontId="66" fillId="9" borderId="27" xfId="5" applyNumberFormat="1" applyFont="1" applyFill="1" applyBorder="1" applyAlignment="1">
      <alignment horizontal="center" vertical="center"/>
    </xf>
    <xf numFmtId="165" fontId="69" fillId="0" borderId="9" xfId="5" applyNumberFormat="1" applyFont="1" applyFill="1" applyBorder="1" applyAlignment="1">
      <alignment horizontal="center"/>
    </xf>
    <xf numFmtId="1" fontId="71" fillId="0" borderId="9" xfId="5" applyNumberFormat="1" applyFont="1" applyFill="1" applyBorder="1" applyAlignment="1">
      <alignment horizontal="center" wrapText="1"/>
    </xf>
    <xf numFmtId="1" fontId="40" fillId="3" borderId="9" xfId="5" applyNumberFormat="1" applyFont="1" applyFill="1" applyBorder="1" applyAlignment="1">
      <alignment horizontal="center" vertical="center" wrapText="1"/>
    </xf>
    <xf numFmtId="1" fontId="40" fillId="3" borderId="5" xfId="5" applyNumberFormat="1" applyFont="1" applyFill="1" applyBorder="1" applyAlignment="1">
      <alignment horizontal="center" vertical="center" wrapText="1"/>
    </xf>
    <xf numFmtId="1" fontId="77" fillId="0" borderId="9" xfId="5" applyNumberFormat="1" applyFont="1" applyFill="1" applyBorder="1" applyAlignment="1">
      <alignment horizontal="center" wrapText="1"/>
    </xf>
    <xf numFmtId="1" fontId="77" fillId="0" borderId="5" xfId="5" applyNumberFormat="1" applyFont="1" applyFill="1" applyBorder="1" applyAlignment="1">
      <alignment horizontal="center" wrapText="1"/>
    </xf>
    <xf numFmtId="1" fontId="77" fillId="0" borderId="5" xfId="5" applyNumberFormat="1" applyFont="1" applyFill="1" applyBorder="1" applyAlignment="1">
      <alignment horizontal="center"/>
    </xf>
    <xf numFmtId="1" fontId="40" fillId="3" borderId="19" xfId="5" applyNumberFormat="1" applyFont="1" applyFill="1" applyBorder="1" applyAlignment="1">
      <alignment horizontal="center" vertical="center" wrapText="1"/>
    </xf>
    <xf numFmtId="1" fontId="77" fillId="0" borderId="19" xfId="5" applyNumberFormat="1" applyFont="1" applyFill="1" applyBorder="1" applyAlignment="1">
      <alignment horizontal="center" wrapText="1"/>
    </xf>
    <xf numFmtId="165" fontId="71" fillId="3" borderId="9" xfId="5" applyNumberFormat="1" applyFont="1" applyFill="1" applyBorder="1" applyAlignment="1">
      <alignment horizontal="center" wrapText="1"/>
    </xf>
    <xf numFmtId="1" fontId="77" fillId="3" borderId="19" xfId="5" applyNumberFormat="1" applyFont="1" applyFill="1" applyBorder="1" applyAlignment="1">
      <alignment horizontal="center" wrapText="1"/>
    </xf>
    <xf numFmtId="1" fontId="85" fillId="9" borderId="9" xfId="5" applyNumberFormat="1" applyFont="1" applyFill="1" applyBorder="1" applyAlignment="1">
      <alignment horizontal="center" vertical="center" wrapText="1"/>
    </xf>
    <xf numFmtId="1" fontId="65" fillId="9" borderId="5" xfId="5" applyNumberFormat="1" applyFont="1" applyFill="1" applyBorder="1" applyAlignment="1">
      <alignment horizontal="center" vertical="center" wrapText="1"/>
    </xf>
    <xf numFmtId="1" fontId="40" fillId="10" borderId="5" xfId="5" applyNumberFormat="1" applyFont="1" applyFill="1" applyBorder="1" applyAlignment="1">
      <alignment horizontal="center" vertical="center" wrapText="1"/>
    </xf>
    <xf numFmtId="1" fontId="70" fillId="0" borderId="19" xfId="5" applyNumberFormat="1" applyFont="1" applyFill="1" applyBorder="1" applyAlignment="1">
      <alignment horizontal="center"/>
    </xf>
    <xf numFmtId="1" fontId="71" fillId="8" borderId="9" xfId="5" applyNumberFormat="1" applyFont="1" applyFill="1" applyBorder="1" applyAlignment="1">
      <alignment horizontal="center" wrapText="1"/>
    </xf>
    <xf numFmtId="1" fontId="70" fillId="8" borderId="19" xfId="5" applyNumberFormat="1" applyFont="1" applyFill="1" applyBorder="1" applyAlignment="1">
      <alignment horizontal="center"/>
    </xf>
    <xf numFmtId="1" fontId="70" fillId="8" borderId="9" xfId="5" applyNumberFormat="1" applyFont="1" applyFill="1" applyBorder="1" applyAlignment="1">
      <alignment horizontal="center"/>
    </xf>
    <xf numFmtId="1" fontId="71" fillId="8" borderId="5" xfId="5" applyNumberFormat="1" applyFont="1" applyFill="1" applyBorder="1" applyAlignment="1">
      <alignment horizontal="center" wrapText="1"/>
    </xf>
    <xf numFmtId="1" fontId="84" fillId="10" borderId="9" xfId="5" applyNumberFormat="1" applyFont="1" applyFill="1" applyBorder="1" applyAlignment="1">
      <alignment horizontal="center" vertical="center" wrapText="1"/>
    </xf>
    <xf numFmtId="1" fontId="74" fillId="8" borderId="9" xfId="5" applyNumberFormat="1" applyFont="1" applyFill="1" applyBorder="1" applyAlignment="1">
      <alignment horizontal="center" wrapText="1"/>
    </xf>
    <xf numFmtId="1" fontId="66" fillId="9" borderId="5" xfId="5" applyNumberFormat="1" applyFont="1" applyFill="1" applyBorder="1" applyAlignment="1">
      <alignment horizontal="center" vertical="center"/>
    </xf>
    <xf numFmtId="1" fontId="71" fillId="0" borderId="9" xfId="5" applyNumberFormat="1" applyFont="1" applyFill="1" applyBorder="1" applyAlignment="1">
      <alignment horizontal="center" vertical="center" wrapText="1"/>
    </xf>
    <xf numFmtId="1" fontId="74" fillId="0" borderId="9" xfId="5" applyNumberFormat="1" applyFont="1" applyFill="1" applyBorder="1" applyAlignment="1">
      <alignment horizontal="center" vertical="center" wrapText="1"/>
    </xf>
    <xf numFmtId="1" fontId="69" fillId="0" borderId="5" xfId="5" applyNumberFormat="1" applyFont="1" applyFill="1" applyBorder="1" applyAlignment="1">
      <alignment horizontal="center" vertical="center"/>
    </xf>
    <xf numFmtId="0" fontId="71" fillId="7" borderId="9" xfId="5" applyFont="1" applyFill="1" applyBorder="1" applyAlignment="1">
      <alignment horizontal="center" vertical="center" wrapText="1"/>
    </xf>
    <xf numFmtId="0" fontId="69" fillId="7" borderId="5" xfId="5" applyFont="1" applyFill="1" applyBorder="1" applyAlignment="1">
      <alignment horizontal="center" vertical="center"/>
    </xf>
    <xf numFmtId="165" fontId="85" fillId="10" borderId="9" xfId="5" applyNumberFormat="1" applyFont="1" applyFill="1" applyBorder="1" applyAlignment="1">
      <alignment horizontal="center" vertical="center" wrapText="1"/>
    </xf>
    <xf numFmtId="165" fontId="65" fillId="10" borderId="5" xfId="5" applyNumberFormat="1" applyFont="1" applyFill="1" applyBorder="1" applyAlignment="1">
      <alignment horizontal="center" vertical="center" wrapText="1"/>
    </xf>
    <xf numFmtId="1" fontId="70" fillId="8" borderId="9" xfId="5" applyNumberFormat="1" applyFont="1" applyFill="1" applyBorder="1" applyAlignment="1">
      <alignment horizontal="center" wrapText="1"/>
    </xf>
    <xf numFmtId="165" fontId="66" fillId="10" borderId="5" xfId="5" applyNumberFormat="1" applyFont="1" applyFill="1" applyBorder="1" applyAlignment="1">
      <alignment horizontal="center" vertical="center"/>
    </xf>
    <xf numFmtId="1" fontId="65" fillId="10" borderId="5" xfId="5" applyNumberFormat="1" applyFont="1" applyFill="1" applyBorder="1" applyAlignment="1">
      <alignment horizontal="center" vertical="center" wrapText="1"/>
    </xf>
    <xf numFmtId="165" fontId="69" fillId="13" borderId="27" xfId="5" applyNumberFormat="1" applyFont="1" applyFill="1" applyBorder="1" applyAlignment="1">
      <alignment horizontal="center" vertical="center"/>
    </xf>
    <xf numFmtId="1" fontId="85" fillId="11" borderId="9" xfId="5" applyNumberFormat="1" applyFont="1" applyFill="1" applyBorder="1" applyAlignment="1">
      <alignment horizontal="center" vertical="center" wrapText="1"/>
    </xf>
    <xf numFmtId="1" fontId="65" fillId="11" borderId="5" xfId="5" applyNumberFormat="1" applyFont="1" applyFill="1" applyBorder="1" applyAlignment="1">
      <alignment horizontal="center" vertical="center" wrapText="1"/>
    </xf>
    <xf numFmtId="1" fontId="70" fillId="0" borderId="9" xfId="5" applyNumberFormat="1" applyFont="1" applyFill="1" applyBorder="1" applyAlignment="1">
      <alignment horizontal="center" vertical="center" wrapText="1"/>
    </xf>
    <xf numFmtId="1" fontId="71" fillId="0" borderId="5" xfId="5" applyNumberFormat="1" applyFont="1" applyFill="1" applyBorder="1" applyAlignment="1">
      <alignment horizontal="center" vertical="center" wrapText="1"/>
    </xf>
    <xf numFmtId="1" fontId="65" fillId="11" borderId="9" xfId="5" applyNumberFormat="1" applyFont="1" applyFill="1" applyBorder="1" applyAlignment="1">
      <alignment horizontal="center" vertical="center" wrapText="1"/>
    </xf>
    <xf numFmtId="1" fontId="71" fillId="11" borderId="9" xfId="5" applyNumberFormat="1" applyFont="1" applyFill="1" applyBorder="1" applyAlignment="1">
      <alignment horizontal="center" vertical="center" wrapText="1"/>
    </xf>
    <xf numFmtId="165" fontId="66" fillId="12" borderId="5" xfId="5" applyNumberFormat="1" applyFont="1" applyFill="1" applyBorder="1" applyAlignment="1">
      <alignment horizontal="center" vertical="center" wrapText="1"/>
    </xf>
    <xf numFmtId="165" fontId="69" fillId="0" borderId="5" xfId="5" applyNumberFormat="1" applyFont="1" applyFill="1" applyBorder="1" applyAlignment="1">
      <alignment horizontal="center" vertical="center"/>
    </xf>
    <xf numFmtId="165" fontId="71" fillId="0" borderId="11" xfId="5" applyNumberFormat="1" applyFont="1" applyFill="1" applyBorder="1" applyAlignment="1">
      <alignment horizontal="center" vertical="center" wrapText="1"/>
    </xf>
    <xf numFmtId="165" fontId="69" fillId="0" borderId="12" xfId="5" applyNumberFormat="1" applyFont="1" applyFill="1" applyBorder="1" applyAlignment="1">
      <alignment horizontal="center" vertical="center"/>
    </xf>
    <xf numFmtId="0" fontId="52" fillId="18" borderId="35" xfId="1" applyFont="1" applyFill="1" applyBorder="1" applyAlignment="1">
      <alignment horizontal="left"/>
    </xf>
    <xf numFmtId="0" fontId="52" fillId="18" borderId="42" xfId="1" applyFont="1" applyFill="1" applyBorder="1" applyAlignment="1">
      <alignment horizontal="center"/>
    </xf>
    <xf numFmtId="164" fontId="51" fillId="18" borderId="42" xfId="1" applyNumberFormat="1" applyFont="1" applyFill="1" applyBorder="1" applyAlignment="1">
      <alignment horizontal="center" vertical="center"/>
    </xf>
    <xf numFmtId="164" fontId="51" fillId="18" borderId="36" xfId="1" applyNumberFormat="1" applyFont="1" applyFill="1" applyBorder="1" applyAlignment="1">
      <alignment horizontal="center" vertical="center"/>
    </xf>
    <xf numFmtId="0" fontId="32" fillId="3" borderId="9" xfId="4" applyFont="1" applyFill="1" applyBorder="1" applyAlignment="1" applyProtection="1">
      <alignment horizontal="center" vertical="center"/>
    </xf>
    <xf numFmtId="165" fontId="36" fillId="3" borderId="9" xfId="4" applyNumberFormat="1" applyFont="1" applyFill="1" applyBorder="1" applyAlignment="1" applyProtection="1">
      <alignment horizontal="center"/>
      <protection locked="0"/>
    </xf>
    <xf numFmtId="0" fontId="16" fillId="3" borderId="8" xfId="4" applyFont="1" applyFill="1" applyBorder="1" applyAlignment="1" applyProtection="1">
      <alignment wrapText="1"/>
    </xf>
    <xf numFmtId="49" fontId="81" fillId="0" borderId="25" xfId="1" applyNumberFormat="1" applyFont="1" applyFill="1" applyBorder="1" applyAlignment="1" applyProtection="1">
      <alignment horizontal="left" wrapText="1"/>
    </xf>
    <xf numFmtId="49" fontId="91" fillId="18" borderId="35" xfId="1" applyNumberFormat="1" applyFont="1" applyFill="1" applyBorder="1" applyAlignment="1" applyProtection="1">
      <alignment horizontal="left" wrapText="1"/>
    </xf>
    <xf numFmtId="164" fontId="51" fillId="18" borderId="42" xfId="1" applyNumberFormat="1" applyFont="1" applyFill="1" applyBorder="1" applyAlignment="1" applyProtection="1">
      <alignment horizontal="center" vertical="center"/>
      <protection locked="0"/>
    </xf>
    <xf numFmtId="0" fontId="37" fillId="3" borderId="9" xfId="4" applyFont="1" applyFill="1" applyBorder="1" applyAlignment="1" applyProtection="1">
      <alignment horizontal="center" wrapText="1"/>
    </xf>
    <xf numFmtId="49" fontId="81" fillId="7" borderId="20" xfId="1" applyNumberFormat="1" applyFont="1" applyFill="1" applyBorder="1" applyAlignment="1">
      <alignment horizontal="left" wrapText="1"/>
    </xf>
    <xf numFmtId="0" fontId="52" fillId="7" borderId="25" xfId="1" applyFont="1" applyFill="1" applyBorder="1" applyAlignment="1">
      <alignment horizontal="center"/>
    </xf>
    <xf numFmtId="164" fontId="10" fillId="7" borderId="25" xfId="1" applyNumberFormat="1" applyFont="1" applyFill="1" applyBorder="1" applyAlignment="1">
      <alignment horizontal="center" vertical="center"/>
    </xf>
    <xf numFmtId="164" fontId="10" fillId="7" borderId="9" xfId="1" applyNumberFormat="1" applyFont="1" applyFill="1" applyBorder="1" applyAlignment="1">
      <alignment horizontal="center" vertical="center"/>
    </xf>
    <xf numFmtId="49" fontId="81" fillId="7" borderId="24" xfId="1" applyNumberFormat="1" applyFont="1" applyFill="1" applyBorder="1" applyAlignment="1">
      <alignment horizontal="left" wrapText="1"/>
    </xf>
    <xf numFmtId="0" fontId="52" fillId="7" borderId="21" xfId="1" applyFont="1" applyFill="1" applyBorder="1" applyAlignment="1">
      <alignment horizontal="center"/>
    </xf>
    <xf numFmtId="164" fontId="10" fillId="7" borderId="44" xfId="1" applyNumberFormat="1" applyFont="1" applyFill="1" applyBorder="1" applyAlignment="1">
      <alignment horizontal="center" vertical="center"/>
    </xf>
    <xf numFmtId="49" fontId="81" fillId="7" borderId="9" xfId="1" applyNumberFormat="1" applyFont="1" applyFill="1" applyBorder="1" applyAlignment="1">
      <alignment horizontal="left" wrapText="1"/>
    </xf>
    <xf numFmtId="0" fontId="52" fillId="7" borderId="9" xfId="1" applyFont="1" applyFill="1" applyBorder="1" applyAlignment="1">
      <alignment horizontal="center"/>
    </xf>
    <xf numFmtId="49" fontId="81" fillId="7" borderId="43" xfId="1" applyNumberFormat="1" applyFont="1" applyFill="1" applyBorder="1" applyAlignment="1">
      <alignment horizontal="left" wrapText="1"/>
    </xf>
    <xf numFmtId="0" fontId="52" fillId="7" borderId="44" xfId="1" applyFont="1" applyFill="1" applyBorder="1" applyAlignment="1">
      <alignment horizontal="center"/>
    </xf>
    <xf numFmtId="0" fontId="37" fillId="3" borderId="8" xfId="4" applyFont="1" applyFill="1" applyBorder="1" applyAlignment="1" applyProtection="1">
      <alignment wrapText="1"/>
    </xf>
    <xf numFmtId="0" fontId="25" fillId="0" borderId="0" xfId="4" applyFont="1" applyAlignment="1" applyProtection="1">
      <alignment horizontal="center"/>
    </xf>
    <xf numFmtId="0" fontId="8" fillId="0" borderId="0" xfId="2" applyFont="1" applyAlignment="1" applyProtection="1"/>
    <xf numFmtId="0" fontId="27" fillId="0" borderId="0" xfId="2" applyFont="1" applyAlignment="1" applyProtection="1"/>
    <xf numFmtId="0" fontId="27" fillId="0" borderId="0" xfId="2" applyFont="1" applyAlignment="1" applyProtection="1">
      <protection locked="0"/>
    </xf>
    <xf numFmtId="16" fontId="41" fillId="4" borderId="10" xfId="4" applyNumberFormat="1" applyFont="1" applyFill="1" applyBorder="1" applyProtection="1"/>
    <xf numFmtId="0" fontId="41" fillId="3" borderId="8" xfId="4" applyFont="1" applyFill="1" applyBorder="1" applyProtection="1"/>
    <xf numFmtId="0" fontId="41" fillId="3" borderId="8" xfId="4" applyFont="1" applyFill="1" applyBorder="1" applyAlignment="1" applyProtection="1">
      <alignment wrapText="1"/>
    </xf>
    <xf numFmtId="0" fontId="4" fillId="0" borderId="0" xfId="2" applyFont="1" applyAlignment="1" applyProtection="1"/>
    <xf numFmtId="0" fontId="7" fillId="0" borderId="0" xfId="2" applyFont="1" applyAlignment="1" applyProtection="1">
      <protection locked="0"/>
    </xf>
    <xf numFmtId="0" fontId="54" fillId="24" borderId="8" xfId="5" applyFont="1" applyFill="1" applyBorder="1" applyAlignment="1" applyProtection="1">
      <alignment vertical="top" wrapText="1"/>
    </xf>
    <xf numFmtId="0" fontId="24" fillId="0" borderId="0" xfId="5" applyFont="1" applyAlignment="1" applyProtection="1"/>
    <xf numFmtId="0" fontId="118" fillId="0" borderId="0" xfId="5" applyFont="1" applyAlignment="1" applyProtection="1"/>
    <xf numFmtId="165" fontId="29" fillId="5" borderId="9" xfId="4" applyNumberFormat="1" applyFont="1" applyFill="1" applyBorder="1" applyAlignment="1">
      <alignment horizontal="center" vertical="center"/>
    </xf>
    <xf numFmtId="165" fontId="29" fillId="4" borderId="9" xfId="4" applyNumberFormat="1" applyFont="1" applyFill="1" applyBorder="1" applyAlignment="1">
      <alignment horizontal="center" vertical="center"/>
    </xf>
    <xf numFmtId="165" fontId="32" fillId="0" borderId="9" xfId="4" applyNumberFormat="1" applyFont="1" applyBorder="1" applyAlignment="1">
      <alignment horizontal="center"/>
    </xf>
    <xf numFmtId="165" fontId="36" fillId="0" borderId="9" xfId="4" applyNumberFormat="1" applyFont="1" applyBorder="1" applyAlignment="1">
      <alignment horizontal="center"/>
    </xf>
    <xf numFmtId="0" fontId="34" fillId="0" borderId="9" xfId="4" applyFont="1" applyBorder="1" applyAlignment="1">
      <alignment horizontal="center"/>
    </xf>
    <xf numFmtId="165" fontId="34" fillId="0" borderId="9" xfId="4" applyNumberFormat="1" applyFont="1" applyBorder="1" applyAlignment="1">
      <alignment horizontal="center"/>
    </xf>
    <xf numFmtId="165" fontId="35" fillId="0" borderId="9" xfId="4" applyNumberFormat="1" applyFont="1" applyBorder="1" applyAlignment="1">
      <alignment horizontal="center"/>
    </xf>
    <xf numFmtId="165" fontId="29" fillId="4" borderId="9" xfId="4" applyNumberFormat="1" applyFont="1" applyFill="1" applyBorder="1" applyAlignment="1">
      <alignment horizontal="center"/>
    </xf>
    <xf numFmtId="165" fontId="29" fillId="4" borderId="11" xfId="4" applyNumberFormat="1" applyFont="1" applyFill="1" applyBorder="1" applyAlignment="1">
      <alignment horizontal="center"/>
    </xf>
    <xf numFmtId="0" fontId="29" fillId="3" borderId="9" xfId="4" applyFont="1" applyFill="1" applyBorder="1" applyAlignment="1">
      <alignment horizontal="center" vertical="center"/>
    </xf>
    <xf numFmtId="0" fontId="32" fillId="0" borderId="9" xfId="4" applyFont="1" applyBorder="1" applyAlignment="1">
      <alignment horizontal="center" vertical="center"/>
    </xf>
    <xf numFmtId="1" fontId="32" fillId="0" borderId="9" xfId="4" applyNumberFormat="1" applyFont="1" applyBorder="1" applyAlignment="1">
      <alignment horizontal="center" vertical="center"/>
    </xf>
    <xf numFmtId="0" fontId="34" fillId="0" borderId="9" xfId="4" applyNumberFormat="1" applyFont="1" applyBorder="1" applyAlignment="1">
      <alignment horizontal="center"/>
    </xf>
    <xf numFmtId="0" fontId="34" fillId="0" borderId="21" xfId="4" applyNumberFormat="1" applyFont="1" applyBorder="1" applyAlignment="1">
      <alignment horizontal="center"/>
    </xf>
    <xf numFmtId="165" fontId="35" fillId="0" borderId="21" xfId="4" applyNumberFormat="1" applyFont="1" applyBorder="1" applyAlignment="1">
      <alignment horizontal="center"/>
    </xf>
    <xf numFmtId="0" fontId="29" fillId="3" borderId="9" xfId="4" applyNumberFormat="1" applyFont="1" applyFill="1" applyBorder="1" applyAlignment="1">
      <alignment horizontal="center"/>
    </xf>
    <xf numFmtId="0" fontId="32" fillId="0" borderId="9" xfId="4" applyNumberFormat="1" applyFont="1" applyBorder="1" applyAlignment="1">
      <alignment horizontal="center"/>
    </xf>
    <xf numFmtId="0" fontId="35" fillId="6" borderId="9" xfId="4" applyNumberFormat="1" applyFont="1" applyFill="1" applyBorder="1" applyAlignment="1">
      <alignment horizontal="center"/>
    </xf>
    <xf numFmtId="0" fontId="32" fillId="0" borderId="21" xfId="4" applyNumberFormat="1" applyFont="1" applyBorder="1" applyAlignment="1">
      <alignment horizontal="center"/>
    </xf>
    <xf numFmtId="0" fontId="101" fillId="6" borderId="21" xfId="4" applyNumberFormat="1" applyFont="1" applyFill="1" applyBorder="1" applyAlignment="1">
      <alignment horizontal="center"/>
    </xf>
    <xf numFmtId="0" fontId="102" fillId="6" borderId="21" xfId="4" applyNumberFormat="1" applyFont="1" applyFill="1" applyBorder="1" applyAlignment="1">
      <alignment horizontal="center"/>
    </xf>
    <xf numFmtId="0" fontId="101" fillId="6" borderId="42" xfId="4" applyFont="1" applyFill="1" applyBorder="1" applyAlignment="1">
      <alignment horizontal="center" vertical="center" wrapText="1"/>
    </xf>
    <xf numFmtId="0" fontId="101" fillId="20" borderId="42" xfId="4" applyFont="1" applyFill="1" applyBorder="1" applyAlignment="1">
      <alignment horizontal="center" vertical="center" wrapText="1"/>
    </xf>
    <xf numFmtId="165" fontId="42" fillId="2" borderId="9" xfId="4" applyNumberFormat="1" applyFont="1" applyFill="1" applyBorder="1" applyAlignment="1">
      <alignment horizontal="center" vertical="center"/>
    </xf>
    <xf numFmtId="165" fontId="16" fillId="3" borderId="9" xfId="4" applyNumberFormat="1" applyFont="1" applyFill="1" applyBorder="1" applyAlignment="1">
      <alignment horizontal="center" vertical="center"/>
    </xf>
    <xf numFmtId="165" fontId="44" fillId="0" borderId="9" xfId="4" applyNumberFormat="1" applyFont="1" applyBorder="1" applyAlignment="1">
      <alignment horizontal="center"/>
    </xf>
    <xf numFmtId="165" fontId="20" fillId="0" borderId="9" xfId="4" applyNumberFormat="1" applyFont="1" applyBorder="1" applyAlignment="1">
      <alignment horizontal="center"/>
    </xf>
    <xf numFmtId="165" fontId="16" fillId="3" borderId="9" xfId="4" applyNumberFormat="1" applyFont="1" applyFill="1" applyBorder="1" applyAlignment="1">
      <alignment horizontal="center"/>
    </xf>
    <xf numFmtId="0" fontId="20" fillId="0" borderId="9" xfId="4" applyFont="1" applyBorder="1" applyAlignment="1">
      <alignment horizontal="center"/>
    </xf>
    <xf numFmtId="165" fontId="45" fillId="0" borderId="9" xfId="4" applyNumberFormat="1" applyFont="1" applyBorder="1" applyAlignment="1">
      <alignment horizontal="center"/>
    </xf>
    <xf numFmtId="165" fontId="47" fillId="0" borderId="9" xfId="4" applyNumberFormat="1" applyFont="1" applyBorder="1" applyAlignment="1">
      <alignment horizontal="center"/>
    </xf>
    <xf numFmtId="165" fontId="37" fillId="0" borderId="9" xfId="4" applyNumberFormat="1" applyFont="1" applyBorder="1" applyAlignment="1">
      <alignment horizontal="center"/>
    </xf>
    <xf numFmtId="165" fontId="33" fillId="0" borderId="9" xfId="4" applyNumberFormat="1" applyFont="1" applyBorder="1" applyAlignment="1">
      <alignment horizontal="center"/>
    </xf>
    <xf numFmtId="165" fontId="49" fillId="0" borderId="9" xfId="4" applyNumberFormat="1" applyFont="1" applyBorder="1" applyAlignment="1">
      <alignment horizontal="center"/>
    </xf>
    <xf numFmtId="0" fontId="20" fillId="0" borderId="9" xfId="4" applyFont="1" applyBorder="1"/>
    <xf numFmtId="165" fontId="50" fillId="0" borderId="9" xfId="4" applyNumberFormat="1" applyFont="1" applyBorder="1" applyAlignment="1">
      <alignment horizontal="center"/>
    </xf>
    <xf numFmtId="165" fontId="36" fillId="7" borderId="9" xfId="4" applyNumberFormat="1" applyFont="1" applyFill="1" applyBorder="1" applyAlignment="1" applyProtection="1">
      <alignment horizontal="center"/>
      <protection locked="0"/>
    </xf>
    <xf numFmtId="165" fontId="47" fillId="7" borderId="9" xfId="4" applyNumberFormat="1" applyFont="1" applyFill="1" applyBorder="1" applyAlignment="1" applyProtection="1">
      <alignment horizontal="center"/>
      <protection locked="0"/>
    </xf>
    <xf numFmtId="165" fontId="50" fillId="7" borderId="9" xfId="4" applyNumberFormat="1" applyFont="1" applyFill="1" applyBorder="1" applyAlignment="1" applyProtection="1">
      <alignment horizontal="center"/>
      <protection locked="0"/>
    </xf>
    <xf numFmtId="0" fontId="16" fillId="3" borderId="9" xfId="4" applyNumberFormat="1" applyFont="1" applyFill="1" applyBorder="1" applyAlignment="1">
      <alignment horizontal="center"/>
    </xf>
    <xf numFmtId="0" fontId="42" fillId="3" borderId="9" xfId="4" applyNumberFormat="1" applyFont="1" applyFill="1" applyBorder="1" applyAlignment="1">
      <alignment horizontal="center"/>
    </xf>
    <xf numFmtId="0" fontId="16" fillId="16" borderId="9" xfId="4" applyNumberFormat="1" applyFont="1" applyFill="1" applyBorder="1" applyAlignment="1">
      <alignment horizontal="center"/>
    </xf>
    <xf numFmtId="0" fontId="42" fillId="16" borderId="9" xfId="4" applyNumberFormat="1" applyFont="1" applyFill="1" applyBorder="1" applyAlignment="1">
      <alignment horizontal="center"/>
    </xf>
    <xf numFmtId="165" fontId="16" fillId="4" borderId="21" xfId="4" applyNumberFormat="1" applyFont="1" applyFill="1" applyBorder="1" applyAlignment="1">
      <alignment horizontal="center"/>
    </xf>
    <xf numFmtId="165" fontId="16" fillId="4" borderId="42" xfId="4" applyNumberFormat="1" applyFont="1" applyFill="1" applyBorder="1" applyAlignment="1">
      <alignment horizontal="center"/>
    </xf>
    <xf numFmtId="165" fontId="16" fillId="20" borderId="42" xfId="4" applyNumberFormat="1" applyFont="1" applyFill="1" applyBorder="1" applyAlignment="1">
      <alignment horizontal="center"/>
    </xf>
    <xf numFmtId="165" fontId="11" fillId="15" borderId="9" xfId="8" applyNumberFormat="1" applyFont="1" applyFill="1" applyBorder="1" applyAlignment="1" applyProtection="1">
      <alignment horizontal="center" vertical="center" wrapText="1"/>
      <protection locked="0"/>
    </xf>
    <xf numFmtId="165" fontId="9" fillId="0" borderId="9" xfId="8" applyNumberFormat="1" applyFont="1" applyFill="1" applyBorder="1" applyAlignment="1" applyProtection="1">
      <alignment horizontal="center" vertical="center"/>
      <protection locked="0"/>
    </xf>
    <xf numFmtId="165" fontId="11" fillId="16" borderId="9" xfId="8" applyNumberFormat="1" applyFont="1" applyFill="1" applyBorder="1" applyAlignment="1" applyProtection="1">
      <alignment horizontal="center" vertical="center" wrapText="1"/>
      <protection locked="0"/>
    </xf>
    <xf numFmtId="165" fontId="9" fillId="16" borderId="5" xfId="8" applyNumberFormat="1" applyFont="1" applyFill="1" applyBorder="1" applyAlignment="1" applyProtection="1">
      <alignment horizontal="center" vertical="center"/>
      <protection locked="0"/>
    </xf>
    <xf numFmtId="165" fontId="11" fillId="16" borderId="5" xfId="8" applyNumberFormat="1" applyFont="1" applyFill="1" applyBorder="1" applyAlignment="1" applyProtection="1">
      <alignment horizontal="center" vertical="center" wrapText="1"/>
      <protection locked="0"/>
    </xf>
    <xf numFmtId="165" fontId="11" fillId="4" borderId="9" xfId="8" applyNumberFormat="1" applyFont="1" applyFill="1" applyBorder="1" applyAlignment="1" applyProtection="1">
      <alignment horizontal="center" vertical="center" wrapText="1"/>
      <protection locked="0"/>
    </xf>
    <xf numFmtId="165" fontId="11" fillId="3" borderId="9" xfId="8" applyNumberFormat="1" applyFont="1" applyFill="1" applyBorder="1" applyAlignment="1" applyProtection="1">
      <alignment horizontal="center" vertical="center" wrapText="1"/>
      <protection locked="0"/>
    </xf>
    <xf numFmtId="165" fontId="9" fillId="17" borderId="9" xfId="8" applyNumberFormat="1" applyFont="1" applyFill="1" applyBorder="1" applyAlignment="1" applyProtection="1">
      <alignment horizontal="center" vertical="center" wrapText="1"/>
      <protection locked="0"/>
    </xf>
    <xf numFmtId="165" fontId="9" fillId="17" borderId="25" xfId="8" applyNumberFormat="1" applyFont="1" applyFill="1" applyBorder="1" applyAlignment="1" applyProtection="1">
      <alignment horizontal="center" vertical="center" wrapText="1"/>
      <protection locked="0"/>
    </xf>
    <xf numFmtId="165" fontId="16" fillId="4" borderId="42" xfId="4" applyNumberFormat="1" applyFont="1" applyFill="1" applyBorder="1" applyAlignment="1">
      <alignment horizontal="center" vertical="center"/>
    </xf>
    <xf numFmtId="165" fontId="16" fillId="20" borderId="42" xfId="4" applyNumberFormat="1" applyFont="1" applyFill="1" applyBorder="1" applyAlignment="1">
      <alignment horizontal="center" vertical="center"/>
    </xf>
    <xf numFmtId="165" fontId="45" fillId="17" borderId="9" xfId="4" applyNumberFormat="1" applyFont="1" applyFill="1" applyBorder="1" applyAlignment="1">
      <alignment horizontal="center"/>
    </xf>
    <xf numFmtId="0" fontId="108" fillId="16" borderId="9" xfId="4" applyNumberFormat="1" applyFont="1" applyFill="1" applyBorder="1" applyAlignment="1">
      <alignment horizontal="center"/>
    </xf>
    <xf numFmtId="165" fontId="16" fillId="4" borderId="11" xfId="4" applyNumberFormat="1" applyFont="1" applyFill="1" applyBorder="1" applyAlignment="1">
      <alignment horizontal="center"/>
    </xf>
    <xf numFmtId="165" fontId="9" fillId="0" borderId="18" xfId="8" applyNumberFormat="1" applyFont="1" applyBorder="1" applyAlignment="1" applyProtection="1">
      <alignment horizontal="center" vertical="center"/>
      <protection locked="0"/>
    </xf>
    <xf numFmtId="165" fontId="94" fillId="0" borderId="18" xfId="8" applyNumberFormat="1" applyFont="1" applyBorder="1" applyAlignment="1" applyProtection="1">
      <alignment horizontal="center" vertical="center"/>
      <protection locked="0"/>
    </xf>
    <xf numFmtId="165" fontId="9" fillId="0" borderId="3" xfId="8" applyNumberFormat="1" applyFont="1" applyBorder="1" applyAlignment="1" applyProtection="1">
      <alignment horizontal="center" vertical="center"/>
      <protection locked="0"/>
    </xf>
    <xf numFmtId="165" fontId="9" fillId="4" borderId="9" xfId="8" applyNumberFormat="1" applyFont="1" applyFill="1" applyBorder="1" applyAlignment="1" applyProtection="1">
      <alignment horizontal="center" vertical="center"/>
      <protection locked="0"/>
    </xf>
    <xf numFmtId="165" fontId="9" fillId="5" borderId="9" xfId="8" applyNumberFormat="1" applyFont="1" applyFill="1" applyBorder="1" applyAlignment="1" applyProtection="1">
      <alignment horizontal="center" vertical="center"/>
      <protection locked="0"/>
    </xf>
    <xf numFmtId="165" fontId="9" fillId="5" borderId="5" xfId="8" applyNumberFormat="1" applyFont="1" applyFill="1" applyBorder="1" applyAlignment="1" applyProtection="1">
      <alignment horizontal="center" vertical="center"/>
      <protection locked="0"/>
    </xf>
    <xf numFmtId="165" fontId="9" fillId="4" borderId="5" xfId="8" applyNumberFormat="1" applyFont="1" applyFill="1" applyBorder="1" applyAlignment="1" applyProtection="1">
      <alignment horizontal="center" vertical="center"/>
      <protection locked="0"/>
    </xf>
    <xf numFmtId="2" fontId="9" fillId="4" borderId="9" xfId="8" applyNumberFormat="1" applyFont="1" applyFill="1" applyBorder="1" applyAlignment="1" applyProtection="1">
      <alignment horizontal="center" vertical="center"/>
      <protection locked="0"/>
    </xf>
    <xf numFmtId="165" fontId="8" fillId="7" borderId="9" xfId="8" applyNumberFormat="1" applyFont="1" applyFill="1" applyBorder="1" applyAlignment="1" applyProtection="1">
      <alignment horizontal="center" vertical="center"/>
      <protection locked="0"/>
    </xf>
    <xf numFmtId="165" fontId="8" fillId="7" borderId="11" xfId="8" applyNumberFormat="1" applyFont="1" applyFill="1" applyBorder="1" applyAlignment="1" applyProtection="1">
      <alignment horizontal="center"/>
      <protection locked="0"/>
    </xf>
    <xf numFmtId="164" fontId="9" fillId="21" borderId="9" xfId="1" applyNumberFormat="1" applyFont="1" applyFill="1" applyBorder="1" applyAlignment="1">
      <alignment horizontal="center"/>
    </xf>
    <xf numFmtId="164" fontId="9" fillId="21" borderId="5" xfId="1" applyNumberFormat="1" applyFont="1" applyFill="1" applyBorder="1" applyAlignment="1">
      <alignment horizontal="center"/>
    </xf>
    <xf numFmtId="164" fontId="9" fillId="19" borderId="21" xfId="1" applyNumberFormat="1" applyFont="1" applyFill="1" applyBorder="1" applyAlignment="1">
      <alignment horizontal="center" vertical="center"/>
    </xf>
    <xf numFmtId="164" fontId="9" fillId="19" borderId="7" xfId="1" applyNumberFormat="1" applyFont="1" applyFill="1" applyBorder="1" applyAlignment="1">
      <alignment horizontal="center" vertical="center"/>
    </xf>
    <xf numFmtId="164" fontId="10" fillId="0" borderId="25" xfId="1" applyNumberFormat="1" applyFont="1" applyBorder="1" applyAlignment="1">
      <alignment horizontal="center" vertical="center"/>
    </xf>
    <xf numFmtId="164" fontId="10" fillId="0" borderId="27" xfId="1" applyNumberFormat="1" applyFont="1" applyBorder="1" applyAlignment="1">
      <alignment horizontal="center" vertical="center"/>
    </xf>
    <xf numFmtId="164" fontId="10" fillId="0" borderId="9" xfId="1" applyNumberFormat="1" applyFont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164" fontId="52" fillId="0" borderId="9" xfId="1" applyNumberFormat="1" applyFont="1" applyFill="1" applyBorder="1" applyAlignment="1">
      <alignment horizontal="center" vertical="center"/>
    </xf>
    <xf numFmtId="164" fontId="52" fillId="0" borderId="5" xfId="1" applyNumberFormat="1" applyFont="1" applyFill="1" applyBorder="1" applyAlignment="1">
      <alignment horizontal="center" vertical="center"/>
    </xf>
    <xf numFmtId="164" fontId="52" fillId="0" borderId="21" xfId="1" applyNumberFormat="1" applyFont="1" applyBorder="1" applyAlignment="1">
      <alignment horizontal="center" vertical="center"/>
    </xf>
    <xf numFmtId="164" fontId="52" fillId="0" borderId="21" xfId="1" applyNumberFormat="1" applyFont="1" applyFill="1" applyBorder="1" applyAlignment="1">
      <alignment horizontal="center" vertical="center"/>
    </xf>
    <xf numFmtId="164" fontId="52" fillId="0" borderId="7" xfId="1" applyNumberFormat="1" applyFont="1" applyFill="1" applyBorder="1" applyAlignment="1">
      <alignment horizontal="center" vertical="center"/>
    </xf>
    <xf numFmtId="164" fontId="9" fillId="19" borderId="42" xfId="1" applyNumberFormat="1" applyFont="1" applyFill="1" applyBorder="1" applyAlignment="1">
      <alignment horizontal="center" vertical="center"/>
    </xf>
    <xf numFmtId="164" fontId="9" fillId="19" borderId="36" xfId="1" applyNumberFormat="1" applyFont="1" applyFill="1" applyBorder="1" applyAlignment="1">
      <alignment horizontal="center" vertical="center"/>
    </xf>
    <xf numFmtId="164" fontId="9" fillId="0" borderId="44" xfId="1" applyNumberFormat="1" applyFont="1" applyFill="1" applyBorder="1" applyAlignment="1">
      <alignment horizontal="center" vertical="center"/>
    </xf>
    <xf numFmtId="164" fontId="9" fillId="0" borderId="45" xfId="1" applyNumberFormat="1" applyFont="1" applyFill="1" applyBorder="1" applyAlignment="1">
      <alignment horizontal="center" vertical="center"/>
    </xf>
    <xf numFmtId="164" fontId="9" fillId="0" borderId="25" xfId="1" applyNumberFormat="1" applyFont="1" applyFill="1" applyBorder="1" applyAlignment="1">
      <alignment horizontal="center" vertical="center"/>
    </xf>
    <xf numFmtId="164" fontId="9" fillId="0" borderId="27" xfId="1" applyNumberFormat="1" applyFont="1" applyFill="1" applyBorder="1" applyAlignment="1">
      <alignment horizontal="center" vertical="center"/>
    </xf>
    <xf numFmtId="164" fontId="9" fillId="0" borderId="21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19" borderId="37" xfId="1" applyNumberFormat="1" applyFont="1" applyFill="1" applyBorder="1" applyAlignment="1">
      <alignment horizontal="center" vertical="center"/>
    </xf>
    <xf numFmtId="164" fontId="9" fillId="19" borderId="5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51" fillId="18" borderId="51" xfId="1" applyNumberFormat="1" applyFont="1" applyFill="1" applyBorder="1" applyAlignment="1">
      <alignment horizontal="center" vertical="center"/>
    </xf>
    <xf numFmtId="164" fontId="51" fillId="18" borderId="52" xfId="1" applyNumberFormat="1" applyFont="1" applyFill="1" applyBorder="1" applyAlignment="1">
      <alignment horizontal="center" vertical="center"/>
    </xf>
    <xf numFmtId="164" fontId="51" fillId="0" borderId="25" xfId="1" applyNumberFormat="1" applyFont="1" applyFill="1" applyBorder="1" applyAlignment="1">
      <alignment horizontal="center" vertical="center"/>
    </xf>
    <xf numFmtId="164" fontId="51" fillId="0" borderId="27" xfId="1" applyNumberFormat="1" applyFont="1" applyFill="1" applyBorder="1" applyAlignment="1">
      <alignment horizontal="center" vertical="center"/>
    </xf>
    <xf numFmtId="164" fontId="51" fillId="0" borderId="21" xfId="1" applyNumberFormat="1" applyFont="1" applyFill="1" applyBorder="1" applyAlignment="1">
      <alignment horizontal="center" vertical="center"/>
    </xf>
    <xf numFmtId="164" fontId="51" fillId="0" borderId="7" xfId="1" applyNumberFormat="1" applyFont="1" applyFill="1" applyBorder="1" applyAlignment="1">
      <alignment horizontal="center" vertical="center"/>
    </xf>
    <xf numFmtId="164" fontId="10" fillId="7" borderId="27" xfId="1" applyNumberFormat="1" applyFont="1" applyFill="1" applyBorder="1" applyAlignment="1">
      <alignment horizontal="center" vertical="center"/>
    </xf>
    <xf numFmtId="164" fontId="10" fillId="7" borderId="5" xfId="1" applyNumberFormat="1" applyFont="1" applyFill="1" applyBorder="1" applyAlignment="1">
      <alignment horizontal="center" vertical="center"/>
    </xf>
    <xf numFmtId="164" fontId="10" fillId="7" borderId="7" xfId="1" applyNumberFormat="1" applyFont="1" applyFill="1" applyBorder="1" applyAlignment="1">
      <alignment horizontal="center" vertical="center"/>
    </xf>
    <xf numFmtId="164" fontId="51" fillId="21" borderId="42" xfId="1" applyNumberFormat="1" applyFont="1" applyFill="1" applyBorder="1" applyAlignment="1">
      <alignment horizontal="center" vertical="center"/>
    </xf>
    <xf numFmtId="164" fontId="51" fillId="21" borderId="36" xfId="1" applyNumberFormat="1" applyFont="1" applyFill="1" applyBorder="1" applyAlignment="1">
      <alignment horizontal="center" vertical="center"/>
    </xf>
    <xf numFmtId="164" fontId="14" fillId="0" borderId="44" xfId="1" applyNumberFormat="1" applyFont="1" applyBorder="1" applyAlignment="1">
      <alignment horizontal="center" vertical="center"/>
    </xf>
    <xf numFmtId="164" fontId="14" fillId="0" borderId="44" xfId="1" applyNumberFormat="1" applyFont="1" applyFill="1" applyBorder="1" applyAlignment="1">
      <alignment horizontal="center" vertical="center"/>
    </xf>
    <xf numFmtId="164" fontId="14" fillId="0" borderId="45" xfId="1" applyNumberFormat="1" applyFont="1" applyFill="1" applyBorder="1" applyAlignment="1">
      <alignment horizontal="center" vertical="center"/>
    </xf>
    <xf numFmtId="164" fontId="9" fillId="18" borderId="42" xfId="1" applyNumberFormat="1" applyFont="1" applyFill="1" applyBorder="1" applyAlignment="1">
      <alignment horizontal="center" vertical="center"/>
    </xf>
    <xf numFmtId="164" fontId="9" fillId="18" borderId="36" xfId="1" applyNumberFormat="1" applyFont="1" applyFill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7" xfId="1" applyNumberFormat="1" applyFont="1" applyBorder="1" applyAlignment="1">
      <alignment horizontal="center" vertical="center"/>
    </xf>
    <xf numFmtId="164" fontId="14" fillId="0" borderId="9" xfId="1" applyNumberFormat="1" applyFont="1" applyBorder="1" applyAlignment="1">
      <alignment horizontal="center" vertical="center"/>
    </xf>
    <xf numFmtId="164" fontId="14" fillId="0" borderId="9" xfId="1" applyNumberFormat="1" applyFont="1" applyFill="1" applyBorder="1" applyAlignment="1">
      <alignment horizontal="center" vertical="center"/>
    </xf>
    <xf numFmtId="164" fontId="14" fillId="0" borderId="5" xfId="1" applyNumberFormat="1" applyFont="1" applyFill="1" applyBorder="1" applyAlignment="1">
      <alignment horizontal="center" vertical="center"/>
    </xf>
    <xf numFmtId="164" fontId="14" fillId="0" borderId="5" xfId="1" applyNumberFormat="1" applyFont="1" applyBorder="1" applyAlignment="1">
      <alignment horizontal="center" vertical="center"/>
    </xf>
    <xf numFmtId="164" fontId="14" fillId="0" borderId="21" xfId="1" applyNumberFormat="1" applyFont="1" applyBorder="1" applyAlignment="1">
      <alignment horizontal="center" vertical="center"/>
    </xf>
    <xf numFmtId="164" fontId="14" fillId="0" borderId="21" xfId="1" applyNumberFormat="1" applyFont="1" applyFill="1" applyBorder="1" applyAlignment="1">
      <alignment horizontal="center" vertical="center"/>
    </xf>
    <xf numFmtId="164" fontId="14" fillId="0" borderId="7" xfId="1" applyNumberFormat="1" applyFont="1" applyFill="1" applyBorder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  <xf numFmtId="165" fontId="16" fillId="7" borderId="9" xfId="4" applyNumberFormat="1" applyFont="1" applyFill="1" applyBorder="1" applyAlignment="1">
      <alignment horizontal="center"/>
    </xf>
    <xf numFmtId="165" fontId="16" fillId="7" borderId="5" xfId="4" applyNumberFormat="1" applyFont="1" applyFill="1" applyBorder="1" applyAlignment="1">
      <alignment horizontal="center"/>
    </xf>
    <xf numFmtId="164" fontId="51" fillId="18" borderId="36" xfId="1" applyNumberFormat="1" applyFont="1" applyFill="1" applyBorder="1" applyAlignment="1" applyProtection="1">
      <alignment horizontal="center" vertical="center"/>
      <protection locked="0"/>
    </xf>
    <xf numFmtId="164" fontId="51" fillId="7" borderId="25" xfId="1" applyNumberFormat="1" applyFont="1" applyFill="1" applyBorder="1" applyAlignment="1" applyProtection="1">
      <alignment horizontal="center" vertical="center"/>
      <protection locked="0"/>
    </xf>
    <xf numFmtId="164" fontId="51" fillId="7" borderId="27" xfId="1" applyNumberFormat="1" applyFont="1" applyFill="1" applyBorder="1" applyAlignment="1" applyProtection="1">
      <alignment horizontal="center" vertical="center"/>
      <protection locked="0"/>
    </xf>
    <xf numFmtId="164" fontId="51" fillId="7" borderId="9" xfId="1" applyNumberFormat="1" applyFont="1" applyFill="1" applyBorder="1" applyAlignment="1" applyProtection="1">
      <alignment horizontal="center" vertical="center"/>
      <protection locked="0"/>
    </xf>
    <xf numFmtId="164" fontId="51" fillId="7" borderId="5" xfId="1" applyNumberFormat="1" applyFont="1" applyFill="1" applyBorder="1" applyAlignment="1" applyProtection="1">
      <alignment horizontal="center" vertical="center"/>
      <protection locked="0"/>
    </xf>
    <xf numFmtId="164" fontId="14" fillId="0" borderId="7" xfId="1" applyNumberFormat="1" applyFont="1" applyBorder="1" applyAlignment="1">
      <alignment horizontal="center" vertical="center"/>
    </xf>
    <xf numFmtId="164" fontId="17" fillId="0" borderId="9" xfId="1" applyNumberFormat="1" applyFont="1" applyBorder="1" applyAlignment="1">
      <alignment horizontal="center" vertical="center"/>
    </xf>
    <xf numFmtId="164" fontId="14" fillId="0" borderId="11" xfId="1" applyNumberFormat="1" applyFont="1" applyBorder="1" applyAlignment="1">
      <alignment horizontal="center" vertical="center"/>
    </xf>
    <xf numFmtId="164" fontId="17" fillId="0" borderId="11" xfId="1" applyNumberFormat="1" applyFont="1" applyBorder="1" applyAlignment="1">
      <alignment horizontal="center" vertical="center"/>
    </xf>
    <xf numFmtId="164" fontId="14" fillId="0" borderId="12" xfId="1" applyNumberFormat="1" applyFont="1" applyBorder="1" applyAlignment="1">
      <alignment horizontal="center" vertical="center"/>
    </xf>
    <xf numFmtId="0" fontId="46" fillId="0" borderId="0" xfId="1" applyFont="1" applyBorder="1" applyAlignment="1" applyProtection="1">
      <alignment horizontal="center" vertical="top"/>
    </xf>
    <xf numFmtId="0" fontId="18" fillId="0" borderId="14" xfId="1" applyFont="1" applyBorder="1" applyProtection="1"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1" fillId="0" borderId="14" xfId="1" applyFont="1" applyBorder="1" applyAlignment="1" applyProtection="1">
      <alignment horizontal="center"/>
      <protection locked="0"/>
    </xf>
    <xf numFmtId="0" fontId="46" fillId="0" borderId="14" xfId="1" applyFont="1" applyBorder="1" applyAlignment="1" applyProtection="1">
      <alignment horizontal="center" vertical="top"/>
      <protection locked="0"/>
    </xf>
    <xf numFmtId="0" fontId="104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9" fillId="0" borderId="3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4" fillId="0" borderId="40" xfId="1" applyFont="1" applyBorder="1" applyAlignment="1" applyProtection="1">
      <alignment horizontal="center" vertical="center" wrapText="1"/>
    </xf>
    <xf numFmtId="0" fontId="4" fillId="0" borderId="20" xfId="1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horizontal="center" vertical="center" wrapText="1"/>
    </xf>
    <xf numFmtId="0" fontId="27" fillId="0" borderId="0" xfId="2" applyFont="1" applyAlignment="1" applyProtection="1">
      <alignment horizontal="center" vertical="top"/>
    </xf>
    <xf numFmtId="0" fontId="27" fillId="0" borderId="0" xfId="2" applyFont="1" applyAlignment="1" applyProtection="1">
      <alignment horizontal="left"/>
      <protection locked="0"/>
    </xf>
    <xf numFmtId="0" fontId="27" fillId="0" borderId="0" xfId="2" applyFont="1" applyAlignment="1" applyProtection="1">
      <alignment horizontal="left"/>
    </xf>
    <xf numFmtId="0" fontId="21" fillId="0" borderId="0" xfId="4" applyFont="1" applyAlignment="1" applyProtection="1">
      <alignment horizontal="center"/>
    </xf>
    <xf numFmtId="0" fontId="2" fillId="0" borderId="0" xfId="1" applyFont="1" applyAlignment="1" applyProtection="1">
      <alignment horizontal="center" vertical="center"/>
    </xf>
    <xf numFmtId="0" fontId="21" fillId="0" borderId="0" xfId="4" applyFont="1" applyAlignment="1" applyProtection="1">
      <alignment horizontal="center" vertical="center" wrapText="1"/>
    </xf>
    <xf numFmtId="0" fontId="5" fillId="0" borderId="0" xfId="1" applyFont="1" applyAlignment="1" applyProtection="1">
      <alignment horizontal="left" vertical="center"/>
    </xf>
    <xf numFmtId="0" fontId="98" fillId="0" borderId="0" xfId="4" applyFont="1" applyAlignment="1" applyProtection="1">
      <alignment horizontal="left" vertical="top"/>
    </xf>
    <xf numFmtId="0" fontId="27" fillId="0" borderId="34" xfId="2" applyFont="1" applyBorder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8" fillId="0" borderId="34" xfId="2" applyFont="1" applyBorder="1" applyAlignment="1" applyProtection="1">
      <alignment horizontal="left"/>
    </xf>
    <xf numFmtId="0" fontId="97" fillId="0" borderId="0" xfId="4" applyFont="1" applyAlignment="1" applyProtection="1">
      <alignment horizontal="left" wrapText="1"/>
    </xf>
    <xf numFmtId="0" fontId="46" fillId="0" borderId="0" xfId="1" applyFont="1" applyBorder="1" applyAlignment="1" applyProtection="1">
      <alignment horizontal="center" vertical="top"/>
      <protection locked="0"/>
    </xf>
    <xf numFmtId="0" fontId="68" fillId="0" borderId="0" xfId="2" applyFont="1" applyAlignment="1" applyProtection="1">
      <alignment horizontal="left"/>
      <protection locked="0"/>
    </xf>
    <xf numFmtId="0" fontId="29" fillId="0" borderId="17" xfId="4" applyFont="1" applyBorder="1" applyAlignment="1" applyProtection="1">
      <alignment horizontal="center" vertical="center"/>
    </xf>
    <xf numFmtId="0" fontId="29" fillId="0" borderId="8" xfId="4" applyFont="1" applyBorder="1" applyAlignment="1" applyProtection="1">
      <alignment horizontal="center" vertical="center"/>
    </xf>
    <xf numFmtId="0" fontId="29" fillId="0" borderId="10" xfId="4" applyFont="1" applyBorder="1" applyAlignment="1" applyProtection="1">
      <alignment horizontal="center" vertical="center"/>
    </xf>
    <xf numFmtId="0" fontId="29" fillId="0" borderId="18" xfId="4" applyFont="1" applyBorder="1" applyAlignment="1" applyProtection="1">
      <alignment horizontal="center" vertical="center" wrapText="1"/>
    </xf>
    <xf numFmtId="0" fontId="29" fillId="0" borderId="9" xfId="4" applyFont="1" applyBorder="1" applyAlignment="1" applyProtection="1">
      <alignment horizontal="center" vertical="center" wrapText="1"/>
    </xf>
    <xf numFmtId="0" fontId="29" fillId="0" borderId="11" xfId="4" applyFont="1" applyBorder="1" applyAlignment="1" applyProtection="1">
      <alignment horizontal="center" vertical="center" wrapText="1"/>
    </xf>
    <xf numFmtId="0" fontId="30" fillId="2" borderId="18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11" fillId="0" borderId="18" xfId="4" applyFont="1" applyBorder="1" applyAlignment="1" applyProtection="1">
      <alignment horizontal="center" vertical="center" wrapText="1"/>
    </xf>
    <xf numFmtId="0" fontId="11" fillId="0" borderId="9" xfId="4" applyFont="1" applyBorder="1" applyAlignment="1" applyProtection="1">
      <alignment horizontal="center" vertical="center" wrapText="1"/>
    </xf>
    <xf numFmtId="0" fontId="2" fillId="0" borderId="0" xfId="4" applyFont="1" applyAlignment="1" applyProtection="1">
      <alignment horizontal="center"/>
    </xf>
    <xf numFmtId="0" fontId="22" fillId="0" borderId="0" xfId="4" applyFont="1" applyBorder="1" applyAlignment="1" applyProtection="1">
      <alignment horizontal="center"/>
    </xf>
    <xf numFmtId="0" fontId="24" fillId="0" borderId="0" xfId="4" applyFont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30" fillId="0" borderId="18" xfId="4" applyFont="1" applyBorder="1" applyAlignment="1" applyProtection="1">
      <alignment horizontal="center" vertical="center"/>
    </xf>
    <xf numFmtId="0" fontId="30" fillId="0" borderId="23" xfId="4" applyFont="1" applyBorder="1" applyAlignment="1" applyProtection="1">
      <alignment horizontal="center" vertical="center"/>
    </xf>
    <xf numFmtId="0" fontId="30" fillId="0" borderId="3" xfId="4" applyFont="1" applyBorder="1" applyAlignment="1" applyProtection="1">
      <alignment horizontal="center" vertical="center"/>
    </xf>
    <xf numFmtId="0" fontId="30" fillId="0" borderId="9" xfId="4" applyFont="1" applyBorder="1" applyAlignment="1" applyProtection="1">
      <alignment horizontal="center" vertical="center"/>
    </xf>
    <xf numFmtId="0" fontId="30" fillId="0" borderId="19" xfId="4" applyFont="1" applyBorder="1" applyAlignment="1" applyProtection="1">
      <alignment horizontal="center" vertical="center"/>
    </xf>
    <xf numFmtId="0" fontId="30" fillId="0" borderId="5" xfId="4" applyFont="1" applyBorder="1" applyAlignment="1" applyProtection="1">
      <alignment horizontal="center" vertical="center"/>
    </xf>
    <xf numFmtId="0" fontId="39" fillId="0" borderId="0" xfId="4" applyFont="1" applyAlignment="1" applyProtection="1">
      <alignment horizontal="left" vertical="top"/>
      <protection locked="0"/>
    </xf>
    <xf numFmtId="0" fontId="8" fillId="0" borderId="14" xfId="1" applyFont="1" applyBorder="1" applyAlignment="1" applyProtection="1">
      <alignment horizontal="center"/>
      <protection locked="0"/>
    </xf>
    <xf numFmtId="0" fontId="39" fillId="0" borderId="0" xfId="4" applyFont="1" applyAlignment="1" applyProtection="1">
      <alignment horizontal="left" vertical="top"/>
    </xf>
    <xf numFmtId="0" fontId="30" fillId="0" borderId="18" xfId="4" applyFont="1" applyFill="1" applyBorder="1" applyAlignment="1" applyProtection="1">
      <alignment horizontal="center" vertical="center" wrapText="1"/>
    </xf>
    <xf numFmtId="0" fontId="30" fillId="0" borderId="9" xfId="4" applyFont="1" applyFill="1" applyBorder="1" applyAlignment="1" applyProtection="1">
      <alignment horizontal="center" vertical="center" wrapText="1"/>
    </xf>
    <xf numFmtId="0" fontId="11" fillId="0" borderId="46" xfId="4" applyFont="1" applyBorder="1" applyAlignment="1" applyProtection="1">
      <alignment horizontal="center" vertical="center" wrapText="1"/>
    </xf>
    <xf numFmtId="0" fontId="11" fillId="0" borderId="47" xfId="4" applyFont="1" applyBorder="1" applyAlignment="1" applyProtection="1">
      <alignment horizontal="center" vertical="center" wrapText="1"/>
    </xf>
    <xf numFmtId="0" fontId="11" fillId="0" borderId="48" xfId="4" applyFont="1" applyBorder="1" applyAlignment="1" applyProtection="1">
      <alignment horizontal="center" vertical="center" wrapText="1"/>
    </xf>
    <xf numFmtId="0" fontId="11" fillId="0" borderId="39" xfId="4" applyFont="1" applyBorder="1" applyAlignment="1" applyProtection="1">
      <alignment horizontal="center" vertical="center" wrapText="1"/>
    </xf>
    <xf numFmtId="0" fontId="11" fillId="0" borderId="14" xfId="4" applyFont="1" applyBorder="1" applyAlignment="1" applyProtection="1">
      <alignment horizontal="center" vertical="center" wrapText="1"/>
    </xf>
    <xf numFmtId="0" fontId="11" fillId="0" borderId="49" xfId="4" applyFont="1" applyBorder="1" applyAlignment="1" applyProtection="1">
      <alignment horizontal="center" vertical="center" wrapText="1"/>
    </xf>
    <xf numFmtId="0" fontId="106" fillId="0" borderId="0" xfId="4" applyFont="1" applyAlignment="1" applyProtection="1">
      <alignment horizontal="center"/>
    </xf>
    <xf numFmtId="0" fontId="46" fillId="0" borderId="15" xfId="1" applyFont="1" applyBorder="1" applyAlignment="1" applyProtection="1">
      <alignment horizontal="center" vertical="top"/>
    </xf>
    <xf numFmtId="0" fontId="9" fillId="0" borderId="6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left"/>
    </xf>
    <xf numFmtId="0" fontId="20" fillId="0" borderId="0" xfId="4" applyFont="1" applyBorder="1" applyAlignment="1" applyProtection="1">
      <alignment horizontal="center"/>
    </xf>
    <xf numFmtId="0" fontId="46" fillId="0" borderId="14" xfId="1" applyFont="1" applyBorder="1" applyAlignment="1" applyProtection="1">
      <alignment horizontal="center" vertical="top"/>
    </xf>
    <xf numFmtId="0" fontId="88" fillId="0" borderId="0" xfId="4" applyFont="1" applyAlignment="1" applyProtection="1">
      <alignment horizontal="left"/>
    </xf>
    <xf numFmtId="0" fontId="40" fillId="0" borderId="14" xfId="4" applyFont="1" applyBorder="1" applyAlignment="1" applyProtection="1">
      <alignment horizontal="center"/>
    </xf>
    <xf numFmtId="0" fontId="46" fillId="0" borderId="15" xfId="1" applyFont="1" applyBorder="1" applyAlignment="1" applyProtection="1">
      <alignment horizontal="center" vertical="top"/>
      <protection locked="0"/>
    </xf>
    <xf numFmtId="0" fontId="10" fillId="0" borderId="15" xfId="1" applyFont="1" applyBorder="1" applyAlignment="1" applyProtection="1">
      <alignment horizontal="center"/>
      <protection locked="0"/>
    </xf>
    <xf numFmtId="0" fontId="4" fillId="0" borderId="0" xfId="2" applyFont="1" applyAlignment="1" applyProtection="1"/>
    <xf numFmtId="0" fontId="4" fillId="0" borderId="0" xfId="2" applyFont="1" applyAlignment="1" applyProtection="1">
      <alignment horizontal="left"/>
    </xf>
    <xf numFmtId="0" fontId="21" fillId="0" borderId="0" xfId="4" applyFont="1" applyAlignment="1" applyProtection="1">
      <alignment horizontal="left"/>
    </xf>
    <xf numFmtId="0" fontId="27" fillId="0" borderId="0" xfId="2" applyFont="1" applyAlignment="1" applyProtection="1">
      <alignment horizontal="center"/>
    </xf>
    <xf numFmtId="0" fontId="29" fillId="0" borderId="18" xfId="4" applyFont="1" applyBorder="1" applyAlignment="1" applyProtection="1">
      <alignment horizontal="center" vertical="center"/>
    </xf>
    <xf numFmtId="0" fontId="29" fillId="0" borderId="3" xfId="4" applyFont="1" applyBorder="1" applyAlignment="1" applyProtection="1">
      <alignment horizontal="center" vertical="center"/>
    </xf>
    <xf numFmtId="0" fontId="29" fillId="0" borderId="9" xfId="4" applyFont="1" applyBorder="1" applyAlignment="1" applyProtection="1">
      <alignment horizontal="center" vertical="center"/>
    </xf>
    <xf numFmtId="0" fontId="29" fillId="0" borderId="5" xfId="4" applyFont="1" applyBorder="1" applyAlignment="1" applyProtection="1">
      <alignment horizontal="center" vertical="center"/>
    </xf>
    <xf numFmtId="0" fontId="9" fillId="0" borderId="18" xfId="4" applyFont="1" applyBorder="1" applyAlignment="1" applyProtection="1">
      <alignment horizontal="center" vertical="center" wrapText="1"/>
    </xf>
    <xf numFmtId="0" fontId="9" fillId="0" borderId="9" xfId="4" applyFont="1" applyBorder="1" applyAlignment="1" applyProtection="1">
      <alignment horizontal="center" vertical="center" wrapText="1"/>
    </xf>
    <xf numFmtId="0" fontId="46" fillId="0" borderId="14" xfId="1" applyFont="1" applyBorder="1" applyAlignment="1" applyProtection="1">
      <alignment horizontal="center"/>
      <protection locked="0"/>
    </xf>
    <xf numFmtId="0" fontId="24" fillId="0" borderId="0" xfId="5" applyFont="1" applyAlignment="1" applyProtection="1">
      <alignment horizontal="left"/>
    </xf>
    <xf numFmtId="0" fontId="4" fillId="0" borderId="0" xfId="5" applyFont="1" applyAlignment="1" applyProtection="1">
      <alignment horizontal="center" vertical="center" wrapText="1"/>
    </xf>
    <xf numFmtId="0" fontId="4" fillId="0" borderId="0" xfId="5" applyFont="1" applyAlignment="1" applyProtection="1">
      <alignment horizontal="center" vertical="center"/>
    </xf>
    <xf numFmtId="0" fontId="56" fillId="0" borderId="0" xfId="5" applyFont="1" applyAlignment="1" applyProtection="1">
      <alignment horizontal="left" vertical="center"/>
    </xf>
    <xf numFmtId="0" fontId="4" fillId="0" borderId="0" xfId="5" applyFont="1" applyAlignment="1" applyProtection="1">
      <alignment horizontal="center"/>
    </xf>
    <xf numFmtId="0" fontId="8" fillId="0" borderId="0" xfId="5" applyFont="1" applyAlignment="1" applyProtection="1">
      <alignment horizontal="center"/>
    </xf>
    <xf numFmtId="0" fontId="104" fillId="0" borderId="0" xfId="5" applyFont="1" applyAlignment="1" applyProtection="1">
      <alignment horizontal="center"/>
    </xf>
    <xf numFmtId="0" fontId="24" fillId="0" borderId="0" xfId="5" applyFont="1" applyAlignment="1" applyProtection="1">
      <alignment horizontal="left"/>
      <protection locked="0"/>
    </xf>
    <xf numFmtId="0" fontId="59" fillId="0" borderId="0" xfId="5" applyFont="1" applyAlignment="1" applyProtection="1">
      <alignment horizontal="center"/>
    </xf>
    <xf numFmtId="0" fontId="60" fillId="0" borderId="17" xfId="5" applyFont="1" applyBorder="1" applyAlignment="1" applyProtection="1">
      <alignment horizontal="center" vertical="center"/>
    </xf>
    <xf numFmtId="0" fontId="60" fillId="0" borderId="8" xfId="5" applyFont="1" applyBorder="1" applyAlignment="1" applyProtection="1">
      <alignment horizontal="center" vertical="center"/>
    </xf>
    <xf numFmtId="0" fontId="61" fillId="0" borderId="23" xfId="5" applyFont="1" applyBorder="1" applyAlignment="1" applyProtection="1">
      <alignment horizontal="center" vertical="center" wrapText="1"/>
    </xf>
    <xf numFmtId="0" fontId="27" fillId="0" borderId="19" xfId="5" applyFont="1" applyBorder="1" applyAlignment="1" applyProtection="1">
      <alignment horizontal="center" vertical="center" wrapText="1"/>
    </xf>
    <xf numFmtId="0" fontId="61" fillId="0" borderId="1" xfId="5" applyFont="1" applyBorder="1" applyAlignment="1" applyProtection="1">
      <alignment horizontal="center" vertical="center"/>
    </xf>
    <xf numFmtId="0" fontId="61" fillId="0" borderId="2" xfId="5" applyFont="1" applyBorder="1" applyAlignment="1" applyProtection="1">
      <alignment horizontal="center" vertical="center"/>
    </xf>
    <xf numFmtId="0" fontId="62" fillId="0" borderId="23" xfId="5" applyFont="1" applyBorder="1" applyAlignment="1" applyProtection="1">
      <alignment horizontal="center" vertical="center"/>
    </xf>
    <xf numFmtId="0" fontId="62" fillId="0" borderId="28" xfId="5" applyFont="1" applyBorder="1" applyAlignment="1" applyProtection="1">
      <alignment horizontal="center" vertical="center"/>
    </xf>
    <xf numFmtId="0" fontId="67" fillId="0" borderId="0" xfId="5" applyFont="1" applyProtection="1"/>
    <xf numFmtId="0" fontId="61" fillId="0" borderId="18" xfId="5" applyFont="1" applyBorder="1" applyAlignment="1" applyProtection="1">
      <alignment horizontal="center" vertical="center" wrapText="1"/>
    </xf>
    <xf numFmtId="0" fontId="27" fillId="0" borderId="9" xfId="5" applyFont="1" applyBorder="1" applyAlignment="1" applyProtection="1">
      <alignment horizontal="center" vertical="center" wrapText="1"/>
    </xf>
    <xf numFmtId="0" fontId="61" fillId="0" borderId="23" xfId="5" applyFont="1" applyBorder="1" applyAlignment="1" applyProtection="1">
      <alignment horizontal="center" vertical="center"/>
    </xf>
    <xf numFmtId="0" fontId="9" fillId="0" borderId="26" xfId="9" applyFont="1" applyBorder="1" applyAlignment="1" applyProtection="1">
      <alignment horizontal="center" vertical="center"/>
    </xf>
    <xf numFmtId="0" fontId="87" fillId="0" borderId="0" xfId="7" applyFont="1" applyAlignment="1" applyProtection="1">
      <alignment horizontal="center"/>
    </xf>
    <xf numFmtId="0" fontId="88" fillId="0" borderId="0" xfId="7" applyFont="1" applyFill="1" applyAlignment="1" applyProtection="1">
      <alignment horizontal="center"/>
    </xf>
    <xf numFmtId="0" fontId="88" fillId="0" borderId="0" xfId="7" applyFont="1" applyFill="1" applyAlignment="1" applyProtection="1">
      <alignment horizontal="center" wrapText="1"/>
    </xf>
    <xf numFmtId="0" fontId="88" fillId="0" borderId="0" xfId="7" applyFont="1" applyFill="1" applyBorder="1" applyAlignment="1" applyProtection="1">
      <alignment horizontal="center"/>
    </xf>
    <xf numFmtId="0" fontId="110" fillId="0" borderId="0" xfId="7" applyFont="1" applyFill="1" applyAlignment="1" applyProtection="1">
      <alignment horizontal="center"/>
    </xf>
    <xf numFmtId="0" fontId="17" fillId="0" borderId="0" xfId="7" applyFont="1" applyFill="1" applyAlignment="1" applyProtection="1">
      <alignment horizontal="center" vertical="top"/>
    </xf>
    <xf numFmtId="0" fontId="10" fillId="0" borderId="0" xfId="7" applyFont="1" applyBorder="1" applyAlignment="1" applyProtection="1">
      <alignment horizontal="left" vertical="top" wrapText="1"/>
    </xf>
    <xf numFmtId="0" fontId="17" fillId="0" borderId="0" xfId="7" applyFont="1" applyBorder="1" applyAlignment="1" applyProtection="1">
      <alignment horizontal="center" vertical="top"/>
    </xf>
    <xf numFmtId="0" fontId="88" fillId="0" borderId="26" xfId="7" applyFont="1" applyBorder="1" applyAlignment="1" applyProtection="1">
      <alignment horizontal="center" vertical="center" wrapText="1"/>
    </xf>
    <xf numFmtId="0" fontId="9" fillId="0" borderId="30" xfId="9" applyNumberFormat="1" applyFont="1" applyBorder="1" applyAlignment="1" applyProtection="1">
      <alignment horizontal="center" vertical="center"/>
    </xf>
    <xf numFmtId="0" fontId="9" fillId="0" borderId="29" xfId="9" applyNumberFormat="1" applyFont="1" applyBorder="1" applyAlignment="1" applyProtection="1">
      <alignment horizontal="center" vertical="center"/>
    </xf>
    <xf numFmtId="0" fontId="9" fillId="0" borderId="31" xfId="9" applyNumberFormat="1" applyFont="1" applyBorder="1" applyAlignment="1" applyProtection="1">
      <alignment horizontal="center" vertical="center"/>
    </xf>
    <xf numFmtId="0" fontId="10" fillId="0" borderId="0" xfId="7" applyFont="1" applyBorder="1" applyAlignment="1" applyProtection="1">
      <alignment horizontal="left" vertical="top" wrapText="1"/>
      <protection locked="0"/>
    </xf>
    <xf numFmtId="0" fontId="109" fillId="0" borderId="0" xfId="7" applyFont="1" applyFill="1" applyAlignment="1" applyProtection="1">
      <alignment horizontal="center"/>
    </xf>
    <xf numFmtId="0" fontId="17" fillId="0" borderId="0" xfId="7" applyFont="1" applyBorder="1" applyAlignment="1" applyProtection="1">
      <alignment horizontal="left" vertical="top"/>
    </xf>
    <xf numFmtId="0" fontId="18" fillId="0" borderId="14" xfId="1" applyFont="1" applyBorder="1" applyProtection="1"/>
    <xf numFmtId="0" fontId="46" fillId="0" borderId="0" xfId="1" applyFont="1" applyBorder="1" applyAlignment="1">
      <alignment horizontal="center" vertical="top"/>
    </xf>
    <xf numFmtId="0" fontId="46" fillId="0" borderId="14" xfId="1" applyFont="1" applyBorder="1" applyAlignment="1">
      <alignment horizontal="center" vertical="top"/>
    </xf>
    <xf numFmtId="0" fontId="18" fillId="0" borderId="14" xfId="1" applyFont="1" applyBorder="1"/>
    <xf numFmtId="0" fontId="11" fillId="0" borderId="14" xfId="1" applyFont="1" applyBorder="1" applyAlignment="1">
      <alignment horizontal="center"/>
    </xf>
    <xf numFmtId="0" fontId="9" fillId="0" borderId="26" xfId="9" applyFont="1" applyBorder="1" applyAlignment="1" applyProtection="1">
      <alignment horizontal="center" vertical="center"/>
      <protection locked="0"/>
    </xf>
    <xf numFmtId="0" fontId="39" fillId="0" borderId="0" xfId="4" applyFont="1" applyAlignment="1">
      <alignment horizontal="left" vertical="top"/>
    </xf>
    <xf numFmtId="0" fontId="17" fillId="0" borderId="0" xfId="7" applyFont="1" applyBorder="1" applyAlignment="1" applyProtection="1">
      <alignment horizontal="center" vertical="top"/>
      <protection locked="0"/>
    </xf>
    <xf numFmtId="0" fontId="88" fillId="0" borderId="26" xfId="7" applyFont="1" applyBorder="1" applyAlignment="1" applyProtection="1">
      <alignment horizontal="center" vertical="center" wrapText="1"/>
      <protection locked="0"/>
    </xf>
    <xf numFmtId="0" fontId="9" fillId="0" borderId="30" xfId="9" applyNumberFormat="1" applyFont="1" applyBorder="1" applyAlignment="1" applyProtection="1">
      <alignment horizontal="center" vertical="center"/>
      <protection locked="0"/>
    </xf>
    <xf numFmtId="0" fontId="9" fillId="0" borderId="29" xfId="9" applyNumberFormat="1" applyFont="1" applyBorder="1" applyAlignment="1" applyProtection="1">
      <alignment horizontal="center" vertical="center"/>
      <protection locked="0"/>
    </xf>
    <xf numFmtId="0" fontId="9" fillId="0" borderId="31" xfId="9" applyNumberFormat="1" applyFont="1" applyBorder="1" applyAlignment="1" applyProtection="1">
      <alignment horizontal="center" vertical="center"/>
      <protection locked="0"/>
    </xf>
    <xf numFmtId="0" fontId="21" fillId="0" borderId="0" xfId="4" applyFont="1" applyAlignment="1">
      <alignment horizontal="center" vertical="center" wrapText="1"/>
    </xf>
    <xf numFmtId="0" fontId="21" fillId="0" borderId="0" xfId="4" applyFont="1" applyAlignment="1">
      <alignment horizontal="center"/>
    </xf>
    <xf numFmtId="0" fontId="87" fillId="0" borderId="0" xfId="7" applyFont="1" applyAlignment="1" applyProtection="1">
      <alignment horizontal="center"/>
      <protection locked="0"/>
    </xf>
    <xf numFmtId="0" fontId="88" fillId="0" borderId="0" xfId="7" applyFont="1" applyFill="1" applyAlignment="1" applyProtection="1">
      <alignment horizontal="center"/>
      <protection locked="0"/>
    </xf>
    <xf numFmtId="0" fontId="88" fillId="0" borderId="0" xfId="7" applyFont="1" applyFill="1" applyAlignment="1" applyProtection="1">
      <alignment horizontal="center" wrapText="1"/>
      <protection locked="0"/>
    </xf>
    <xf numFmtId="0" fontId="88" fillId="0" borderId="0" xfId="7" applyFont="1" applyFill="1" applyBorder="1" applyAlignment="1" applyProtection="1">
      <alignment horizontal="center"/>
      <protection locked="0"/>
    </xf>
    <xf numFmtId="0" fontId="17" fillId="0" borderId="0" xfId="7" applyFont="1" applyFill="1" applyAlignment="1" applyProtection="1">
      <alignment horizontal="center" vertical="top"/>
      <protection locked="0"/>
    </xf>
    <xf numFmtId="0" fontId="10" fillId="0" borderId="0" xfId="7" applyFont="1" applyBorder="1" applyAlignment="1" applyProtection="1">
      <alignment horizontal="center" vertical="top" wrapText="1"/>
    </xf>
    <xf numFmtId="0" fontId="10" fillId="0" borderId="34" xfId="7" applyFont="1" applyBorder="1" applyAlignment="1" applyProtection="1">
      <alignment horizontal="center" vertical="top" wrapText="1"/>
    </xf>
    <xf numFmtId="0" fontId="10" fillId="0" borderId="34" xfId="7" applyFont="1" applyBorder="1" applyAlignment="1" applyProtection="1">
      <alignment horizontal="left" vertical="top" wrapText="1"/>
      <protection locked="0"/>
    </xf>
    <xf numFmtId="0" fontId="105" fillId="0" borderId="0" xfId="7" applyFont="1" applyFill="1" applyAlignment="1" applyProtection="1">
      <alignment horizontal="center"/>
    </xf>
    <xf numFmtId="0" fontId="9" fillId="0" borderId="33" xfId="9" applyFont="1" applyBorder="1" applyAlignment="1" applyProtection="1">
      <alignment horizontal="center" vertical="center" wrapText="1"/>
    </xf>
    <xf numFmtId="0" fontId="9" fillId="0" borderId="32" xfId="9" applyFont="1" applyBorder="1" applyAlignment="1" applyProtection="1">
      <alignment horizontal="center" vertical="center"/>
    </xf>
    <xf numFmtId="1" fontId="29" fillId="3" borderId="9" xfId="4" applyNumberFormat="1" applyFont="1" applyFill="1" applyBorder="1" applyAlignment="1">
      <alignment horizontal="center" vertical="center"/>
    </xf>
    <xf numFmtId="165" fontId="8" fillId="0" borderId="9" xfId="8" applyNumberFormat="1" applyFont="1" applyFill="1" applyBorder="1" applyAlignment="1" applyProtection="1">
      <alignment horizontal="center"/>
      <protection locked="0"/>
    </xf>
    <xf numFmtId="0" fontId="32" fillId="0" borderId="9" xfId="4" applyFont="1" applyFill="1" applyBorder="1" applyAlignment="1" applyProtection="1">
      <alignment horizontal="center" vertical="center"/>
      <protection locked="0"/>
    </xf>
    <xf numFmtId="165" fontId="65" fillId="5" borderId="9" xfId="5" applyNumberFormat="1" applyFont="1" applyFill="1" applyBorder="1" applyAlignment="1">
      <alignment horizontal="center" vertical="center"/>
    </xf>
    <xf numFmtId="0" fontId="16" fillId="25" borderId="9" xfId="4" applyNumberFormat="1" applyFont="1" applyFill="1" applyBorder="1" applyAlignment="1">
      <alignment horizontal="center"/>
    </xf>
  </cellXfs>
  <cellStyles count="12">
    <cellStyle name="20% - Accent3 2" xfId="10" xr:uid="{00000000-0005-0000-0000-000000000000}"/>
    <cellStyle name="Normal 2" xfId="1" xr:uid="{00000000-0005-0000-0000-000002000000}"/>
    <cellStyle name="Normal 2 2" xfId="11" xr:uid="{00000000-0005-0000-0000-000003000000}"/>
    <cellStyle name="Normal 2 6" xfId="9" xr:uid="{00000000-0005-0000-0000-000004000000}"/>
    <cellStyle name="Normal 3" xfId="4" xr:uid="{00000000-0005-0000-0000-000005000000}"/>
    <cellStyle name="Normal 4" xfId="6" xr:uid="{00000000-0005-0000-0000-000006000000}"/>
    <cellStyle name="Обычный" xfId="0" builtinId="0"/>
    <cellStyle name="Обычный 2" xfId="3" xr:uid="{00000000-0005-0000-0000-000007000000}"/>
    <cellStyle name="Обычный_an.4fd.041-050_216" xfId="8" xr:uid="{00000000-0005-0000-0000-000008000000}"/>
    <cellStyle name="Обычный_Forma_DSnew 2" xfId="5" xr:uid="{00000000-0005-0000-0000-000009000000}"/>
    <cellStyle name="Обычный_RAPORT PRIVIND EXECUTAREA BUGETULUI CU DATORII final" xfId="7" xr:uid="{00000000-0005-0000-0000-00000A000000}"/>
    <cellStyle name="Обычный_tab 2 pentru 2006" xfId="2" xr:uid="{00000000-0005-0000-0000-00000B000000}"/>
  </cellStyles>
  <dxfs count="0"/>
  <tableStyles count="0" defaultTableStyle="TableStyleMedium2" defaultPivotStyle="PivotStyleLight16"/>
  <colors>
    <mruColors>
      <color rgb="FFCCFFFF"/>
      <color rgb="FFFFFFCC"/>
      <color rgb="FFCCFFCC"/>
      <color rgb="FFFFEDB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Users\rghilan\AppData\Local\Microsoft\Windows\Temporary%20Internet%20Files\Content.Outlook\TBT4LE7I\2007_tajikistan_MTEF_PC_project\Tajik_MTEF_PC_2007_May_02\Tajik_PCF_2007_May\Education_modeling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Макро"/>
      <sheetName val="IMF Budget Framework 08-02-04"/>
      <sheetName val="Демография"/>
      <sheetName val="учащиеся"/>
      <sheetName val="нагрузки, группы, ауд часы"/>
      <sheetName val="Текущие затраты "/>
      <sheetName val="Кап. затраты"/>
      <sheetName val="Фискальный год"/>
      <sheetName val="(Model Comparison)"/>
      <sheetName val="Учебная программа"/>
      <sheetName val="MoF Employment and Salary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201"/>
  <sheetViews>
    <sheetView view="pageBreakPreview" topLeftCell="A175" zoomScale="115" zoomScaleNormal="115" zoomScaleSheetLayoutView="115" workbookViewId="0">
      <selection activeCell="K24" sqref="K24"/>
    </sheetView>
  </sheetViews>
  <sheetFormatPr defaultRowHeight="15"/>
  <cols>
    <col min="1" max="1" width="38.140625" style="137" customWidth="1"/>
    <col min="2" max="2" width="5.85546875" style="137" customWidth="1"/>
    <col min="3" max="3" width="13.5703125" style="137" customWidth="1"/>
    <col min="4" max="4" width="11.85546875" style="137" customWidth="1"/>
    <col min="5" max="6" width="12.42578125" style="137" customWidth="1"/>
    <col min="7" max="16384" width="9.140625" style="137"/>
  </cols>
  <sheetData>
    <row r="1" spans="1:9" ht="12.75" customHeight="1">
      <c r="A1" s="152"/>
      <c r="B1" s="152"/>
      <c r="C1" s="152"/>
      <c r="D1" s="152"/>
      <c r="E1" s="1039" t="s">
        <v>329</v>
      </c>
      <c r="F1" s="1039"/>
    </row>
    <row r="2" spans="1:9" ht="21.75" customHeight="1">
      <c r="A2" s="152"/>
      <c r="B2" s="153"/>
      <c r="C2" s="152"/>
      <c r="D2" s="152"/>
      <c r="E2" s="1040" t="s">
        <v>386</v>
      </c>
      <c r="F2" s="1040"/>
      <c r="G2" s="138"/>
      <c r="H2" s="138"/>
    </row>
    <row r="3" spans="1:9" ht="15.75" customHeight="1">
      <c r="A3" s="152"/>
      <c r="B3" s="153"/>
      <c r="C3" s="152"/>
      <c r="D3" s="152"/>
      <c r="E3" s="1038" t="s">
        <v>385</v>
      </c>
      <c r="F3" s="1038"/>
      <c r="G3" s="139"/>
      <c r="H3" s="139"/>
    </row>
    <row r="4" spans="1:9" ht="15.75" customHeight="1">
      <c r="A4" s="152"/>
      <c r="B4" s="153"/>
      <c r="C4" s="152"/>
      <c r="D4" s="152"/>
      <c r="E4" s="695"/>
      <c r="F4" s="695"/>
      <c r="G4" s="140"/>
      <c r="H4" s="140"/>
    </row>
    <row r="5" spans="1:9" ht="15.75">
      <c r="A5" s="1027" t="s">
        <v>336</v>
      </c>
      <c r="B5" s="1027"/>
      <c r="C5" s="1027"/>
      <c r="D5" s="1027"/>
      <c r="E5" s="1027"/>
      <c r="F5" s="1027"/>
      <c r="I5" s="141"/>
    </row>
    <row r="6" spans="1:9" ht="15.75">
      <c r="A6" s="1041" t="s">
        <v>335</v>
      </c>
      <c r="B6" s="1041"/>
      <c r="C6" s="1041"/>
      <c r="D6" s="1041"/>
      <c r="E6" s="1041"/>
      <c r="F6" s="1041"/>
    </row>
    <row r="7" spans="1:9" ht="15.75">
      <c r="A7" s="1026" t="s">
        <v>498</v>
      </c>
      <c r="B7" s="1027"/>
      <c r="C7" s="1027"/>
      <c r="D7" s="1027"/>
      <c r="E7" s="1027"/>
      <c r="F7" s="1027"/>
    </row>
    <row r="8" spans="1:9" ht="12.75" customHeight="1">
      <c r="A8" s="690"/>
      <c r="B8" s="1035" t="s">
        <v>123</v>
      </c>
      <c r="C8" s="1035"/>
      <c r="D8" s="690"/>
      <c r="E8" s="690"/>
      <c r="F8" s="156" t="s">
        <v>27</v>
      </c>
    </row>
    <row r="9" spans="1:9">
      <c r="A9" s="1037" t="s">
        <v>563</v>
      </c>
      <c r="B9" s="1037"/>
      <c r="C9" s="1037"/>
      <c r="D9" s="1037"/>
      <c r="E9" s="1043"/>
      <c r="F9" s="158" t="s">
        <v>392</v>
      </c>
      <c r="G9" s="698"/>
      <c r="H9" s="698"/>
      <c r="I9" s="698"/>
    </row>
    <row r="10" spans="1:9" ht="17.25" customHeight="1">
      <c r="A10" s="1037" t="s">
        <v>562</v>
      </c>
      <c r="B10" s="1037"/>
      <c r="C10" s="1037"/>
      <c r="D10" s="1037"/>
      <c r="E10" s="1043"/>
      <c r="F10" s="158" t="s">
        <v>393</v>
      </c>
      <c r="G10" s="698"/>
      <c r="H10" s="698"/>
      <c r="I10" s="698"/>
    </row>
    <row r="11" spans="1:9">
      <c r="A11" s="1044" t="s">
        <v>472</v>
      </c>
      <c r="B11" s="1044"/>
      <c r="C11" s="1044"/>
      <c r="D11" s="1044"/>
      <c r="E11" s="1045"/>
      <c r="F11" s="158" t="s">
        <v>394</v>
      </c>
      <c r="G11" s="698"/>
      <c r="H11" s="698"/>
      <c r="I11" s="698"/>
    </row>
    <row r="12" spans="1:9">
      <c r="A12" s="1037" t="s">
        <v>341</v>
      </c>
      <c r="B12" s="1037"/>
      <c r="C12" s="1037"/>
      <c r="D12" s="1037"/>
      <c r="E12" s="697"/>
      <c r="F12" s="158" t="s">
        <v>28</v>
      </c>
      <c r="G12" s="698"/>
      <c r="H12" s="698"/>
      <c r="I12" s="698"/>
    </row>
    <row r="13" spans="1:9">
      <c r="A13" s="1036" t="s">
        <v>561</v>
      </c>
      <c r="B13" s="1036"/>
      <c r="C13" s="1036"/>
      <c r="D13" s="1036"/>
      <c r="E13" s="698"/>
      <c r="F13" s="142" t="s">
        <v>501</v>
      </c>
      <c r="G13" s="698"/>
      <c r="H13" s="698"/>
      <c r="I13" s="698"/>
    </row>
    <row r="14" spans="1:9" ht="9" customHeight="1" thickBot="1">
      <c r="A14" s="708"/>
      <c r="B14" s="708"/>
      <c r="C14" s="708"/>
      <c r="D14" s="708"/>
      <c r="E14" s="708"/>
      <c r="F14" s="709"/>
    </row>
    <row r="15" spans="1:9" ht="15" customHeight="1">
      <c r="A15" s="1030" t="s">
        <v>0</v>
      </c>
      <c r="B15" s="1032" t="s">
        <v>1</v>
      </c>
      <c r="C15" s="1032" t="s">
        <v>564</v>
      </c>
      <c r="D15" s="1032" t="s">
        <v>565</v>
      </c>
      <c r="E15" s="1032" t="s">
        <v>566</v>
      </c>
      <c r="F15" s="1028" t="s">
        <v>567</v>
      </c>
    </row>
    <row r="16" spans="1:9" ht="17.25" customHeight="1">
      <c r="A16" s="1031"/>
      <c r="B16" s="1033"/>
      <c r="C16" s="1033"/>
      <c r="D16" s="1033"/>
      <c r="E16" s="1034"/>
      <c r="F16" s="1029"/>
    </row>
    <row r="17" spans="1:6" ht="21" customHeight="1">
      <c r="A17" s="159" t="s">
        <v>2</v>
      </c>
      <c r="B17" s="160">
        <v>100</v>
      </c>
      <c r="C17" s="957">
        <f>C18+C27</f>
        <v>19303.100000000002</v>
      </c>
      <c r="D17" s="957">
        <f>D18+D27</f>
        <v>18599.400000000001</v>
      </c>
      <c r="E17" s="957">
        <f>E18+E27</f>
        <v>18599.400000000001</v>
      </c>
      <c r="F17" s="958">
        <f>F18+F27</f>
        <v>18210.400000000001</v>
      </c>
    </row>
    <row r="18" spans="1:6" ht="15.75" thickBot="1">
      <c r="A18" s="161" t="s">
        <v>3</v>
      </c>
      <c r="B18" s="162">
        <v>110</v>
      </c>
      <c r="C18" s="959">
        <f>C19+C25+C26</f>
        <v>631.69999999999993</v>
      </c>
      <c r="D18" s="959">
        <f>D19+D25+D26</f>
        <v>832.19999999999993</v>
      </c>
      <c r="E18" s="959">
        <f>E19+E25+E26</f>
        <v>832.19999999999993</v>
      </c>
      <c r="F18" s="960">
        <f>F19+F25+F26</f>
        <v>443.2</v>
      </c>
    </row>
    <row r="19" spans="1:6" ht="30.75" thickBot="1">
      <c r="A19" s="163" t="s">
        <v>364</v>
      </c>
      <c r="B19" s="164">
        <v>111</v>
      </c>
      <c r="C19" s="854">
        <f>SUM(C20:C24)</f>
        <v>610.29999999999995</v>
      </c>
      <c r="D19" s="854">
        <f t="shared" ref="D19:F19" si="0">SUM(D20:D24)</f>
        <v>792.4</v>
      </c>
      <c r="E19" s="854">
        <f t="shared" si="0"/>
        <v>792.4</v>
      </c>
      <c r="F19" s="855">
        <f t="shared" si="0"/>
        <v>403.4</v>
      </c>
    </row>
    <row r="20" spans="1:6">
      <c r="A20" s="165" t="s">
        <v>5</v>
      </c>
      <c r="B20" s="166" t="s">
        <v>6</v>
      </c>
      <c r="C20" s="961">
        <v>25.7</v>
      </c>
      <c r="D20" s="961">
        <v>17.7</v>
      </c>
      <c r="E20" s="961">
        <v>17.7</v>
      </c>
      <c r="F20" s="962">
        <v>17.7</v>
      </c>
    </row>
    <row r="21" spans="1:6">
      <c r="A21" s="167" t="s">
        <v>7</v>
      </c>
      <c r="B21" s="168" t="s">
        <v>8</v>
      </c>
      <c r="C21" s="963">
        <v>330.5</v>
      </c>
      <c r="D21" s="963">
        <v>589.4</v>
      </c>
      <c r="E21" s="964">
        <v>589.4</v>
      </c>
      <c r="F21" s="965">
        <v>283.2</v>
      </c>
    </row>
    <row r="22" spans="1:6">
      <c r="A22" s="167" t="s">
        <v>9</v>
      </c>
      <c r="B22" s="168" t="s">
        <v>10</v>
      </c>
      <c r="C22" s="963">
        <v>184.1</v>
      </c>
      <c r="D22" s="963">
        <v>101</v>
      </c>
      <c r="E22" s="964">
        <v>101</v>
      </c>
      <c r="F22" s="965">
        <v>18.2</v>
      </c>
    </row>
    <row r="23" spans="1:6">
      <c r="A23" s="167" t="s">
        <v>11</v>
      </c>
      <c r="B23" s="168" t="s">
        <v>118</v>
      </c>
      <c r="C23" s="963"/>
      <c r="D23" s="963"/>
      <c r="E23" s="964"/>
      <c r="F23" s="965"/>
    </row>
    <row r="24" spans="1:6">
      <c r="A24" s="167" t="s">
        <v>12</v>
      </c>
      <c r="B24" s="168" t="s">
        <v>13</v>
      </c>
      <c r="C24" s="963">
        <v>70</v>
      </c>
      <c r="D24" s="963">
        <v>84.3</v>
      </c>
      <c r="E24" s="964">
        <v>84.3</v>
      </c>
      <c r="F24" s="965">
        <v>84.3</v>
      </c>
    </row>
    <row r="25" spans="1:6" ht="17.25" customHeight="1">
      <c r="A25" s="169" t="s">
        <v>14</v>
      </c>
      <c r="B25" s="170">
        <v>112</v>
      </c>
      <c r="C25" s="966">
        <v>21.4</v>
      </c>
      <c r="D25" s="966">
        <v>39.799999999999997</v>
      </c>
      <c r="E25" s="966">
        <v>39.799999999999997</v>
      </c>
      <c r="F25" s="967">
        <v>39.799999999999997</v>
      </c>
    </row>
    <row r="26" spans="1:6" ht="30.75" thickBot="1">
      <c r="A26" s="171" t="s">
        <v>360</v>
      </c>
      <c r="B26" s="172">
        <v>113</v>
      </c>
      <c r="C26" s="968"/>
      <c r="D26" s="968"/>
      <c r="E26" s="969"/>
      <c r="F26" s="970"/>
    </row>
    <row r="27" spans="1:6" ht="18.75" customHeight="1" thickBot="1">
      <c r="A27" s="710" t="s">
        <v>15</v>
      </c>
      <c r="B27" s="711">
        <v>120</v>
      </c>
      <c r="C27" s="971">
        <f>C29+C32+C35+C38+C41</f>
        <v>18671.400000000001</v>
      </c>
      <c r="D27" s="971">
        <f t="shared" ref="D27:F27" si="1">D29+D32+D35+D38+D41</f>
        <v>17767.2</v>
      </c>
      <c r="E27" s="971">
        <f t="shared" si="1"/>
        <v>17767.2</v>
      </c>
      <c r="F27" s="972">
        <f t="shared" si="1"/>
        <v>17767.2</v>
      </c>
    </row>
    <row r="28" spans="1:6" ht="15.75" thickBot="1">
      <c r="A28" s="712" t="s">
        <v>4</v>
      </c>
      <c r="B28" s="713"/>
      <c r="C28" s="973"/>
      <c r="D28" s="973"/>
      <c r="E28" s="973"/>
      <c r="F28" s="974"/>
    </row>
    <row r="29" spans="1:6" ht="15.75" thickBot="1">
      <c r="A29" s="173" t="s">
        <v>363</v>
      </c>
      <c r="B29" s="174">
        <v>121</v>
      </c>
      <c r="C29" s="854">
        <f>SUM(C30:C31)</f>
        <v>13344.4</v>
      </c>
      <c r="D29" s="854">
        <f t="shared" ref="D29:F29" si="2">SUM(D30:D31)</f>
        <v>13344.4</v>
      </c>
      <c r="E29" s="854">
        <f t="shared" si="2"/>
        <v>13344.4</v>
      </c>
      <c r="F29" s="855">
        <f t="shared" si="2"/>
        <v>13344.4</v>
      </c>
    </row>
    <row r="30" spans="1:6" ht="24.75">
      <c r="A30" s="175" t="s">
        <v>412</v>
      </c>
      <c r="B30" s="176" t="s">
        <v>371</v>
      </c>
      <c r="C30" s="975">
        <v>13344.4</v>
      </c>
      <c r="D30" s="975">
        <v>13344.4</v>
      </c>
      <c r="E30" s="975">
        <v>13344.4</v>
      </c>
      <c r="F30" s="976">
        <v>13344.4</v>
      </c>
    </row>
    <row r="31" spans="1:6" ht="25.5" thickBot="1">
      <c r="A31" s="180" t="s">
        <v>413</v>
      </c>
      <c r="B31" s="178"/>
      <c r="C31" s="977"/>
      <c r="D31" s="977"/>
      <c r="E31" s="977"/>
      <c r="F31" s="978"/>
    </row>
    <row r="32" spans="1:6">
      <c r="A32" s="714" t="s">
        <v>414</v>
      </c>
      <c r="B32" s="715" t="s">
        <v>372</v>
      </c>
      <c r="C32" s="979">
        <f>SUM(C33:C34)</f>
        <v>1578.1</v>
      </c>
      <c r="D32" s="979">
        <f t="shared" ref="D32:F32" si="3">SUM(D33:D34)</f>
        <v>673.9</v>
      </c>
      <c r="E32" s="979">
        <f t="shared" si="3"/>
        <v>673.9</v>
      </c>
      <c r="F32" s="980">
        <f t="shared" si="3"/>
        <v>673.9</v>
      </c>
    </row>
    <row r="33" spans="1:14" ht="24.75">
      <c r="A33" s="716" t="s">
        <v>478</v>
      </c>
      <c r="B33" s="177"/>
      <c r="C33" s="981">
        <v>1578.1</v>
      </c>
      <c r="D33" s="981">
        <v>673.9</v>
      </c>
      <c r="E33" s="981">
        <v>673.9</v>
      </c>
      <c r="F33" s="982">
        <v>673.9</v>
      </c>
    </row>
    <row r="34" spans="1:14" ht="25.5" customHeight="1" thickBot="1">
      <c r="A34" s="717" t="s">
        <v>479</v>
      </c>
      <c r="B34" s="177"/>
      <c r="C34" s="981"/>
      <c r="D34" s="981"/>
      <c r="E34" s="981"/>
      <c r="F34" s="982"/>
    </row>
    <row r="35" spans="1:14" ht="15.75" thickBot="1">
      <c r="A35" s="173" t="s">
        <v>289</v>
      </c>
      <c r="B35" s="174">
        <v>122</v>
      </c>
      <c r="C35" s="983">
        <f>SUM(C36:C37)</f>
        <v>2594.1999999999998</v>
      </c>
      <c r="D35" s="983">
        <f t="shared" ref="D35:F35" si="4">SUM(D36:D37)</f>
        <v>2594.1999999999998</v>
      </c>
      <c r="E35" s="983">
        <f t="shared" si="4"/>
        <v>2594.1999999999998</v>
      </c>
      <c r="F35" s="984">
        <f t="shared" si="4"/>
        <v>2594.1999999999998</v>
      </c>
    </row>
    <row r="36" spans="1:14" ht="24.75">
      <c r="A36" s="175" t="s">
        <v>407</v>
      </c>
      <c r="B36" s="179"/>
      <c r="C36" s="985">
        <v>2594.1999999999998</v>
      </c>
      <c r="D36" s="985">
        <v>2594.1999999999998</v>
      </c>
      <c r="E36" s="985">
        <v>2594.1999999999998</v>
      </c>
      <c r="F36" s="986">
        <v>2594.1999999999998</v>
      </c>
    </row>
    <row r="37" spans="1:14" ht="25.5" thickBot="1">
      <c r="A37" s="180" t="s">
        <v>443</v>
      </c>
      <c r="B37" s="181"/>
      <c r="C37" s="987"/>
      <c r="D37" s="987"/>
      <c r="E37" s="987"/>
      <c r="F37" s="988"/>
    </row>
    <row r="38" spans="1:14" ht="15.75" thickBot="1">
      <c r="A38" s="173" t="s">
        <v>290</v>
      </c>
      <c r="B38" s="174">
        <v>123</v>
      </c>
      <c r="C38" s="854">
        <f>SUM(C39:C40)</f>
        <v>1154.7</v>
      </c>
      <c r="D38" s="854">
        <f t="shared" ref="D38:F38" si="5">SUM(D39:D40)</f>
        <v>1154.7</v>
      </c>
      <c r="E38" s="854">
        <f t="shared" si="5"/>
        <v>1154.7</v>
      </c>
      <c r="F38" s="855">
        <f t="shared" si="5"/>
        <v>1154.7</v>
      </c>
    </row>
    <row r="39" spans="1:14" ht="24.75">
      <c r="A39" s="175" t="s">
        <v>408</v>
      </c>
      <c r="B39" s="179"/>
      <c r="C39" s="985">
        <v>1154.7</v>
      </c>
      <c r="D39" s="985">
        <v>1154.7</v>
      </c>
      <c r="E39" s="985">
        <v>1154.7</v>
      </c>
      <c r="F39" s="986">
        <v>1154.7</v>
      </c>
    </row>
    <row r="40" spans="1:14" ht="25.5" thickBot="1">
      <c r="A40" s="180" t="s">
        <v>409</v>
      </c>
      <c r="B40" s="181"/>
      <c r="C40" s="987"/>
      <c r="D40" s="987"/>
      <c r="E40" s="987"/>
      <c r="F40" s="988"/>
    </row>
    <row r="41" spans="1:14" s="1" customFormat="1" ht="15.75" thickBot="1">
      <c r="A41" s="852" t="s">
        <v>486</v>
      </c>
      <c r="B41" s="853">
        <v>124</v>
      </c>
      <c r="C41" s="854">
        <f>SUM(C42:C45)</f>
        <v>0</v>
      </c>
      <c r="D41" s="854">
        <f t="shared" ref="D41:F41" si="6">SUM(D42:D45)</f>
        <v>0</v>
      </c>
      <c r="E41" s="854">
        <f t="shared" si="6"/>
        <v>0</v>
      </c>
      <c r="F41" s="855">
        <f t="shared" si="6"/>
        <v>0</v>
      </c>
    </row>
    <row r="42" spans="1:14" s="1" customFormat="1">
      <c r="A42" s="863" t="s">
        <v>488</v>
      </c>
      <c r="B42" s="864"/>
      <c r="C42" s="865"/>
      <c r="D42" s="865"/>
      <c r="E42" s="865"/>
      <c r="F42" s="989"/>
    </row>
    <row r="43" spans="1:14" s="1" customFormat="1" ht="15.75" customHeight="1">
      <c r="A43" s="867" t="s">
        <v>489</v>
      </c>
      <c r="B43" s="868"/>
      <c r="C43" s="869"/>
      <c r="D43" s="869"/>
      <c r="E43" s="869"/>
      <c r="F43" s="990"/>
    </row>
    <row r="44" spans="1:14" s="1" customFormat="1">
      <c r="A44" s="870" t="s">
        <v>487</v>
      </c>
      <c r="B44" s="871"/>
      <c r="C44" s="866"/>
      <c r="D44" s="866"/>
      <c r="E44" s="866"/>
      <c r="F44" s="990"/>
    </row>
    <row r="45" spans="1:14" s="1" customFormat="1" ht="18" customHeight="1" thickBot="1">
      <c r="A45" s="872" t="s">
        <v>495</v>
      </c>
      <c r="B45" s="873"/>
      <c r="C45" s="869"/>
      <c r="D45" s="869"/>
      <c r="E45" s="869"/>
      <c r="F45" s="991"/>
    </row>
    <row r="46" spans="1:14" ht="15.75" thickBot="1">
      <c r="A46" s="182" t="s">
        <v>16</v>
      </c>
      <c r="B46" s="183">
        <v>200</v>
      </c>
      <c r="C46" s="992">
        <f>C48+C63+C78+C93+C108+C123+C138+C153+C156</f>
        <v>19303.07</v>
      </c>
      <c r="D46" s="992">
        <f>D48+D63+D78+D93+D108+D123+D138+D153+D156</f>
        <v>18599.399999999998</v>
      </c>
      <c r="E46" s="992">
        <f>E48+E63+E78+E93+E108+E123+E138+E153+E176+E156</f>
        <v>18599.399999999998</v>
      </c>
      <c r="F46" s="993">
        <f>F48+F63+F78+F93+F108+F123+F138+F153+F161+F156</f>
        <v>19454</v>
      </c>
    </row>
    <row r="47" spans="1:14" ht="12.75" customHeight="1" thickBot="1">
      <c r="A47" s="184" t="s">
        <v>17</v>
      </c>
      <c r="B47" s="185"/>
      <c r="C47" s="994"/>
      <c r="D47" s="994"/>
      <c r="E47" s="995"/>
      <c r="F47" s="996"/>
      <c r="I47" s="143"/>
      <c r="J47" s="143"/>
      <c r="K47" s="143"/>
      <c r="L47" s="143"/>
      <c r="M47" s="144"/>
      <c r="N47" s="144"/>
    </row>
    <row r="48" spans="1:14" ht="12.75" customHeight="1" thickBot="1">
      <c r="A48" s="186" t="s">
        <v>18</v>
      </c>
      <c r="B48" s="187">
        <v>201</v>
      </c>
      <c r="C48" s="997">
        <f>C49+C52+C55+C58+C61</f>
        <v>12599.63</v>
      </c>
      <c r="D48" s="997">
        <f>D49+D52+D55+D58+D61</f>
        <v>11331.4</v>
      </c>
      <c r="E48" s="997">
        <f>E49+E52+E55+E58+E61</f>
        <v>11331.4</v>
      </c>
      <c r="F48" s="998">
        <f>F49+F52+F55+F58+F61</f>
        <v>11331.1</v>
      </c>
      <c r="I48" s="144"/>
      <c r="J48" s="144"/>
      <c r="K48" s="144"/>
      <c r="L48" s="144"/>
      <c r="M48" s="144"/>
      <c r="N48" s="144"/>
    </row>
    <row r="49" spans="1:14" ht="26.25" customHeight="1">
      <c r="A49" s="188" t="s">
        <v>483</v>
      </c>
      <c r="B49" s="176"/>
      <c r="C49" s="999">
        <f>C50+C51</f>
        <v>11277.73</v>
      </c>
      <c r="D49" s="999">
        <f t="shared" ref="D49:F49" si="7">D50+D51</f>
        <v>10300.4</v>
      </c>
      <c r="E49" s="999">
        <f t="shared" si="7"/>
        <v>10300.4</v>
      </c>
      <c r="F49" s="1000">
        <f t="shared" si="7"/>
        <v>10300.1</v>
      </c>
      <c r="I49" s="144"/>
      <c r="J49" s="144"/>
      <c r="K49" s="144"/>
      <c r="L49" s="144"/>
      <c r="M49" s="144"/>
      <c r="N49" s="144"/>
    </row>
    <row r="50" spans="1:14" ht="23.25" customHeight="1">
      <c r="A50" s="190" t="s">
        <v>484</v>
      </c>
      <c r="B50" s="177"/>
      <c r="C50" s="1001">
        <v>11054.529999999999</v>
      </c>
      <c r="D50" s="1001">
        <v>10150.5</v>
      </c>
      <c r="E50" s="1002">
        <v>10150.5</v>
      </c>
      <c r="F50" s="1003">
        <v>10150.5</v>
      </c>
      <c r="I50" s="144"/>
      <c r="J50" s="144"/>
      <c r="K50" s="144"/>
      <c r="L50" s="144"/>
      <c r="M50" s="144"/>
      <c r="N50" s="144"/>
    </row>
    <row r="51" spans="1:14" ht="38.25" customHeight="1">
      <c r="A51" s="190" t="s">
        <v>485</v>
      </c>
      <c r="B51" s="177"/>
      <c r="C51" s="1001">
        <v>223.20000000000002</v>
      </c>
      <c r="D51" s="1001">
        <v>149.9</v>
      </c>
      <c r="E51" s="1002">
        <v>149.9</v>
      </c>
      <c r="F51" s="1003">
        <v>149.60000000000002</v>
      </c>
      <c r="I51" s="144"/>
      <c r="J51" s="144"/>
      <c r="K51" s="144"/>
      <c r="L51" s="144"/>
      <c r="M51" s="144"/>
      <c r="N51" s="144"/>
    </row>
    <row r="52" spans="1:14" ht="24.75" customHeight="1">
      <c r="A52" s="190" t="s">
        <v>415</v>
      </c>
      <c r="B52" s="177"/>
      <c r="C52" s="1001">
        <f t="shared" ref="C52:F52" si="8">C53+C54</f>
        <v>0</v>
      </c>
      <c r="D52" s="1001">
        <f t="shared" si="8"/>
        <v>0</v>
      </c>
      <c r="E52" s="1001">
        <f t="shared" si="8"/>
        <v>0</v>
      </c>
      <c r="F52" s="1004">
        <f t="shared" si="8"/>
        <v>0</v>
      </c>
      <c r="I52" s="144"/>
      <c r="J52" s="144"/>
      <c r="K52" s="144"/>
      <c r="L52" s="144"/>
      <c r="M52" s="144"/>
      <c r="N52" s="144"/>
    </row>
    <row r="53" spans="1:14" ht="12.75" customHeight="1">
      <c r="A53" s="189" t="s">
        <v>410</v>
      </c>
      <c r="B53" s="177"/>
      <c r="C53" s="1001"/>
      <c r="D53" s="1001"/>
      <c r="E53" s="1002"/>
      <c r="F53" s="1003"/>
      <c r="I53" s="144"/>
      <c r="J53" s="144"/>
      <c r="K53" s="144"/>
      <c r="L53" s="144"/>
      <c r="M53" s="144"/>
      <c r="N53" s="144"/>
    </row>
    <row r="54" spans="1:14" ht="12.75" customHeight="1">
      <c r="A54" s="189" t="s">
        <v>411</v>
      </c>
      <c r="B54" s="177"/>
      <c r="C54" s="1001"/>
      <c r="D54" s="1001"/>
      <c r="E54" s="1002"/>
      <c r="F54" s="1003"/>
      <c r="I54" s="144"/>
      <c r="J54" s="144"/>
      <c r="K54" s="144"/>
      <c r="L54" s="144"/>
      <c r="M54" s="144"/>
      <c r="N54" s="144"/>
    </row>
    <row r="55" spans="1:14" ht="12.75" customHeight="1">
      <c r="A55" s="191" t="s">
        <v>416</v>
      </c>
      <c r="B55" s="177"/>
      <c r="C55" s="1001">
        <f t="shared" ref="C55:F55" si="9">C56+C57</f>
        <v>859</v>
      </c>
      <c r="D55" s="1001">
        <f t="shared" si="9"/>
        <v>696.7</v>
      </c>
      <c r="E55" s="1001">
        <f t="shared" si="9"/>
        <v>696.7</v>
      </c>
      <c r="F55" s="1004">
        <f t="shared" si="9"/>
        <v>696.7</v>
      </c>
      <c r="I55" s="144"/>
      <c r="J55" s="144"/>
      <c r="K55" s="144"/>
      <c r="L55" s="144"/>
      <c r="M55" s="144"/>
      <c r="N55" s="144"/>
    </row>
    <row r="56" spans="1:14" ht="12.75" customHeight="1">
      <c r="A56" s="189" t="s">
        <v>410</v>
      </c>
      <c r="B56" s="177"/>
      <c r="C56" s="1001">
        <v>859</v>
      </c>
      <c r="D56" s="1001">
        <v>696.7</v>
      </c>
      <c r="E56" s="1002">
        <v>696.7</v>
      </c>
      <c r="F56" s="1003">
        <v>696.7</v>
      </c>
      <c r="I56" s="144"/>
      <c r="J56" s="144"/>
      <c r="K56" s="144"/>
      <c r="L56" s="144"/>
      <c r="M56" s="144"/>
      <c r="N56" s="144"/>
    </row>
    <row r="57" spans="1:14" ht="12.75" customHeight="1">
      <c r="A57" s="189" t="s">
        <v>411</v>
      </c>
      <c r="B57" s="177"/>
      <c r="C57" s="1001"/>
      <c r="D57" s="1001"/>
      <c r="E57" s="1002"/>
      <c r="F57" s="1003"/>
      <c r="I57" s="144"/>
      <c r="J57" s="144"/>
      <c r="K57" s="144"/>
      <c r="L57" s="144"/>
      <c r="M57" s="144"/>
      <c r="N57" s="144"/>
    </row>
    <row r="58" spans="1:14" ht="12.75" customHeight="1">
      <c r="A58" s="191" t="s">
        <v>417</v>
      </c>
      <c r="B58" s="177"/>
      <c r="C58" s="1001">
        <f t="shared" ref="C58:F58" si="10">C59+C60</f>
        <v>462.90000000000003</v>
      </c>
      <c r="D58" s="1001">
        <f t="shared" si="10"/>
        <v>334.29999999999995</v>
      </c>
      <c r="E58" s="1001">
        <f t="shared" si="10"/>
        <v>334.29999999999995</v>
      </c>
      <c r="F58" s="1004">
        <f t="shared" si="10"/>
        <v>334.29999999999995</v>
      </c>
      <c r="I58" s="144"/>
      <c r="J58" s="144"/>
      <c r="K58" s="144"/>
      <c r="L58" s="144"/>
      <c r="M58" s="144"/>
      <c r="N58" s="144"/>
    </row>
    <row r="59" spans="1:14" ht="12.75" customHeight="1">
      <c r="A59" s="189" t="s">
        <v>410</v>
      </c>
      <c r="B59" s="177"/>
      <c r="C59" s="1001">
        <v>462.90000000000003</v>
      </c>
      <c r="D59" s="1001">
        <v>334.29999999999995</v>
      </c>
      <c r="E59" s="1002">
        <v>334.29999999999995</v>
      </c>
      <c r="F59" s="1003">
        <v>334.29999999999995</v>
      </c>
      <c r="I59" s="144"/>
      <c r="J59" s="144"/>
      <c r="K59" s="144"/>
      <c r="L59" s="144"/>
      <c r="M59" s="144"/>
      <c r="N59" s="144"/>
    </row>
    <row r="60" spans="1:14" ht="12.75" customHeight="1">
      <c r="A60" s="192" t="s">
        <v>411</v>
      </c>
      <c r="B60" s="178"/>
      <c r="C60" s="1005"/>
      <c r="D60" s="1005"/>
      <c r="E60" s="1006"/>
      <c r="F60" s="1007"/>
      <c r="I60" s="144"/>
      <c r="J60" s="144"/>
      <c r="K60" s="144"/>
      <c r="L60" s="144"/>
      <c r="M60" s="144"/>
      <c r="N60" s="144"/>
    </row>
    <row r="61" spans="1:14" ht="24.75" customHeight="1">
      <c r="A61" s="718" t="s">
        <v>482</v>
      </c>
      <c r="B61" s="177"/>
      <c r="C61" s="963">
        <f>C62</f>
        <v>0</v>
      </c>
      <c r="D61" s="963">
        <f t="shared" ref="D61:F61" si="11">D62</f>
        <v>0</v>
      </c>
      <c r="E61" s="963">
        <f t="shared" si="11"/>
        <v>0</v>
      </c>
      <c r="F61" s="1008">
        <f t="shared" si="11"/>
        <v>0</v>
      </c>
      <c r="I61" s="144"/>
      <c r="J61" s="144"/>
      <c r="K61" s="144"/>
      <c r="L61" s="144"/>
      <c r="M61" s="144"/>
      <c r="N61" s="144"/>
    </row>
    <row r="62" spans="1:14" ht="12.75" customHeight="1" thickBot="1">
      <c r="A62" s="705" t="s">
        <v>411</v>
      </c>
      <c r="B62" s="177"/>
      <c r="C62" s="963"/>
      <c r="D62" s="963"/>
      <c r="E62" s="963"/>
      <c r="F62" s="1008"/>
      <c r="I62" s="144"/>
      <c r="J62" s="144"/>
      <c r="K62" s="144"/>
      <c r="L62" s="144"/>
      <c r="M62" s="144"/>
      <c r="N62" s="144"/>
    </row>
    <row r="63" spans="1:14" ht="12.75" customHeight="1" thickBot="1">
      <c r="A63" s="186" t="s">
        <v>361</v>
      </c>
      <c r="B63" s="193">
        <v>202</v>
      </c>
      <c r="C63" s="997">
        <f>C64+C67+C70+C73+C76</f>
        <v>2336.6400000000003</v>
      </c>
      <c r="D63" s="997">
        <f t="shared" ref="D63:F63" si="12">D64+D67+D70+D73+D76</f>
        <v>2679.6</v>
      </c>
      <c r="E63" s="997">
        <f t="shared" si="12"/>
        <v>2679.6</v>
      </c>
      <c r="F63" s="998">
        <f t="shared" si="12"/>
        <v>2679.6</v>
      </c>
      <c r="I63" s="144"/>
      <c r="J63" s="144"/>
      <c r="K63" s="144"/>
      <c r="L63" s="144"/>
      <c r="M63" s="144"/>
      <c r="N63" s="144"/>
    </row>
    <row r="64" spans="1:14" ht="26.25" customHeight="1">
      <c r="A64" s="188" t="s">
        <v>418</v>
      </c>
      <c r="B64" s="176"/>
      <c r="C64" s="999">
        <f>C65+C66</f>
        <v>1980.8400000000001</v>
      </c>
      <c r="D64" s="999">
        <f t="shared" ref="D64:F64" si="13">D65+D66</f>
        <v>2300.5</v>
      </c>
      <c r="E64" s="999">
        <f t="shared" si="13"/>
        <v>2300.5</v>
      </c>
      <c r="F64" s="1000">
        <f t="shared" si="13"/>
        <v>2300.5</v>
      </c>
      <c r="I64" s="144"/>
      <c r="J64" s="144"/>
      <c r="K64" s="144"/>
      <c r="L64" s="144"/>
      <c r="M64" s="144"/>
      <c r="N64" s="144"/>
    </row>
    <row r="65" spans="1:14" ht="12.75" customHeight="1">
      <c r="A65" s="189" t="s">
        <v>410</v>
      </c>
      <c r="B65" s="177"/>
      <c r="C65" s="1001">
        <v>1972.8400000000001</v>
      </c>
      <c r="D65" s="1001">
        <v>2292</v>
      </c>
      <c r="E65" s="1002">
        <v>2292</v>
      </c>
      <c r="F65" s="1003">
        <v>2292</v>
      </c>
      <c r="I65" s="144"/>
      <c r="J65" s="144"/>
      <c r="K65" s="144"/>
      <c r="L65" s="144"/>
      <c r="M65" s="144"/>
      <c r="N65" s="144"/>
    </row>
    <row r="66" spans="1:14" ht="12.75" customHeight="1">
      <c r="A66" s="189" t="s">
        <v>411</v>
      </c>
      <c r="B66" s="177"/>
      <c r="C66" s="1001">
        <v>8</v>
      </c>
      <c r="D66" s="1001">
        <v>8.5000000000000018</v>
      </c>
      <c r="E66" s="1002">
        <v>8.5000000000000018</v>
      </c>
      <c r="F66" s="1003">
        <v>8.5000000000000018</v>
      </c>
      <c r="I66" s="144"/>
      <c r="J66" s="144"/>
      <c r="K66" s="144"/>
      <c r="L66" s="144"/>
      <c r="M66" s="144"/>
      <c r="N66" s="144"/>
    </row>
    <row r="67" spans="1:14" ht="24.75" customHeight="1">
      <c r="A67" s="190" t="s">
        <v>419</v>
      </c>
      <c r="B67" s="177"/>
      <c r="C67" s="1001">
        <f t="shared" ref="C67:F67" si="14">C68+C69</f>
        <v>0</v>
      </c>
      <c r="D67" s="1001">
        <f t="shared" si="14"/>
        <v>0</v>
      </c>
      <c r="E67" s="1001">
        <f t="shared" si="14"/>
        <v>0</v>
      </c>
      <c r="F67" s="1004">
        <f t="shared" si="14"/>
        <v>0</v>
      </c>
      <c r="I67" s="144"/>
      <c r="J67" s="144"/>
      <c r="K67" s="144"/>
      <c r="L67" s="144"/>
      <c r="M67" s="144"/>
      <c r="N67" s="144"/>
    </row>
    <row r="68" spans="1:14" ht="12.75" customHeight="1">
      <c r="A68" s="189" t="s">
        <v>410</v>
      </c>
      <c r="B68" s="177"/>
      <c r="C68" s="1001"/>
      <c r="D68" s="1001"/>
      <c r="E68" s="1002"/>
      <c r="F68" s="1003"/>
      <c r="I68" s="144"/>
      <c r="J68" s="144"/>
      <c r="K68" s="144"/>
      <c r="L68" s="144"/>
      <c r="M68" s="144"/>
      <c r="N68" s="144"/>
    </row>
    <row r="69" spans="1:14" ht="12.75" customHeight="1">
      <c r="A69" s="189" t="s">
        <v>411</v>
      </c>
      <c r="B69" s="177"/>
      <c r="C69" s="1001"/>
      <c r="D69" s="1001"/>
      <c r="E69" s="1002"/>
      <c r="F69" s="1003"/>
      <c r="I69" s="144"/>
      <c r="J69" s="144"/>
      <c r="K69" s="144"/>
      <c r="L69" s="144"/>
      <c r="M69" s="144"/>
      <c r="N69" s="144"/>
    </row>
    <row r="70" spans="1:14" ht="12.75" customHeight="1">
      <c r="A70" s="191" t="s">
        <v>421</v>
      </c>
      <c r="B70" s="177"/>
      <c r="C70" s="1001">
        <f t="shared" ref="C70:F70" si="15">C71+C72</f>
        <v>353.79999999999995</v>
      </c>
      <c r="D70" s="1001">
        <f t="shared" si="15"/>
        <v>378.2</v>
      </c>
      <c r="E70" s="1001">
        <f t="shared" si="15"/>
        <v>378.2</v>
      </c>
      <c r="F70" s="1004">
        <f t="shared" si="15"/>
        <v>378.2</v>
      </c>
      <c r="I70" s="144"/>
      <c r="J70" s="144"/>
      <c r="K70" s="144"/>
      <c r="L70" s="144"/>
      <c r="M70" s="144"/>
      <c r="N70" s="144"/>
    </row>
    <row r="71" spans="1:14" ht="12.75" customHeight="1">
      <c r="A71" s="189" t="s">
        <v>410</v>
      </c>
      <c r="B71" s="177"/>
      <c r="C71" s="1001">
        <v>289.7</v>
      </c>
      <c r="D71" s="1001">
        <v>373.7</v>
      </c>
      <c r="E71" s="1002">
        <v>373.7</v>
      </c>
      <c r="F71" s="1003">
        <v>373.7</v>
      </c>
      <c r="I71" s="144"/>
      <c r="J71" s="144"/>
      <c r="K71" s="144"/>
      <c r="L71" s="144"/>
      <c r="M71" s="144"/>
      <c r="N71" s="144"/>
    </row>
    <row r="72" spans="1:14" ht="12.75" customHeight="1">
      <c r="A72" s="189" t="s">
        <v>411</v>
      </c>
      <c r="B72" s="177"/>
      <c r="C72" s="1001">
        <v>64.099999999999994</v>
      </c>
      <c r="D72" s="1001">
        <v>4.5</v>
      </c>
      <c r="E72" s="1002">
        <v>4.5</v>
      </c>
      <c r="F72" s="1003">
        <v>4.5</v>
      </c>
      <c r="I72" s="144"/>
      <c r="J72" s="144"/>
      <c r="K72" s="144"/>
      <c r="L72" s="144"/>
      <c r="M72" s="144"/>
      <c r="N72" s="144"/>
    </row>
    <row r="73" spans="1:14" ht="12.75" customHeight="1">
      <c r="A73" s="191" t="s">
        <v>420</v>
      </c>
      <c r="B73" s="177"/>
      <c r="C73" s="1001">
        <f t="shared" ref="C73:F73" si="16">C74+C75</f>
        <v>2</v>
      </c>
      <c r="D73" s="1001">
        <f t="shared" si="16"/>
        <v>0.9</v>
      </c>
      <c r="E73" s="1001">
        <f t="shared" si="16"/>
        <v>0.9</v>
      </c>
      <c r="F73" s="1004">
        <f t="shared" si="16"/>
        <v>0.9</v>
      </c>
      <c r="I73" s="144"/>
      <c r="J73" s="144"/>
      <c r="K73" s="144"/>
      <c r="L73" s="144"/>
      <c r="M73" s="144"/>
      <c r="N73" s="144"/>
    </row>
    <row r="74" spans="1:14" ht="12.75" customHeight="1">
      <c r="A74" s="189" t="s">
        <v>410</v>
      </c>
      <c r="B74" s="177"/>
      <c r="C74" s="1001">
        <v>2</v>
      </c>
      <c r="D74" s="1001">
        <v>0.9</v>
      </c>
      <c r="E74" s="1002">
        <v>0.9</v>
      </c>
      <c r="F74" s="1003">
        <v>0.9</v>
      </c>
      <c r="I74" s="144"/>
      <c r="J74" s="144"/>
      <c r="K74" s="144"/>
      <c r="L74" s="144"/>
      <c r="M74" s="144"/>
      <c r="N74" s="144"/>
    </row>
    <row r="75" spans="1:14" ht="12.75" customHeight="1">
      <c r="A75" s="192" t="s">
        <v>411</v>
      </c>
      <c r="B75" s="178"/>
      <c r="C75" s="1005"/>
      <c r="D75" s="1005"/>
      <c r="E75" s="1006"/>
      <c r="F75" s="1007"/>
      <c r="I75" s="144"/>
      <c r="J75" s="144"/>
      <c r="K75" s="144"/>
      <c r="L75" s="144"/>
      <c r="M75" s="144"/>
      <c r="N75" s="144"/>
    </row>
    <row r="76" spans="1:14" ht="24.75" customHeight="1">
      <c r="A76" s="718" t="s">
        <v>482</v>
      </c>
      <c r="B76" s="177"/>
      <c r="C76" s="963">
        <f>C77</f>
        <v>0</v>
      </c>
      <c r="D76" s="963">
        <f t="shared" ref="D76:F76" si="17">D77</f>
        <v>0</v>
      </c>
      <c r="E76" s="963">
        <f t="shared" si="17"/>
        <v>0</v>
      </c>
      <c r="F76" s="1008">
        <f t="shared" si="17"/>
        <v>0</v>
      </c>
      <c r="I76" s="144"/>
      <c r="J76" s="144"/>
      <c r="K76" s="144"/>
      <c r="L76" s="144"/>
      <c r="M76" s="144"/>
      <c r="N76" s="144"/>
    </row>
    <row r="77" spans="1:14" ht="12.75" customHeight="1" thickBot="1">
      <c r="A77" s="705" t="s">
        <v>411</v>
      </c>
      <c r="B77" s="177"/>
      <c r="C77" s="963"/>
      <c r="D77" s="963"/>
      <c r="E77" s="963"/>
      <c r="F77" s="1008"/>
      <c r="I77" s="144"/>
      <c r="J77" s="144"/>
      <c r="K77" s="144"/>
      <c r="L77" s="144"/>
      <c r="M77" s="144"/>
      <c r="N77" s="144"/>
    </row>
    <row r="78" spans="1:14" ht="12.75" customHeight="1" thickBot="1">
      <c r="A78" s="186" t="s">
        <v>119</v>
      </c>
      <c r="B78" s="193">
        <v>203</v>
      </c>
      <c r="C78" s="997">
        <f>C79+C82+C85+C88+C91</f>
        <v>1738.6</v>
      </c>
      <c r="D78" s="997">
        <f t="shared" ref="D78:F78" si="18">D79+D82+D85+D88+D91</f>
        <v>1408.3</v>
      </c>
      <c r="E78" s="997">
        <f t="shared" si="18"/>
        <v>1365.3</v>
      </c>
      <c r="F78" s="998">
        <f t="shared" si="18"/>
        <v>1067.9000000000001</v>
      </c>
      <c r="I78" s="144"/>
      <c r="J78" s="144"/>
      <c r="K78" s="144"/>
      <c r="L78" s="144"/>
      <c r="M78" s="144"/>
      <c r="N78" s="144"/>
    </row>
    <row r="79" spans="1:14" ht="26.25" customHeight="1">
      <c r="A79" s="188" t="s">
        <v>425</v>
      </c>
      <c r="B79" s="176"/>
      <c r="C79" s="999">
        <f>C80+C81</f>
        <v>506.4</v>
      </c>
      <c r="D79" s="999">
        <f t="shared" ref="D79:F79" si="19">D80+D81</f>
        <v>902.8</v>
      </c>
      <c r="E79" s="999">
        <f t="shared" si="19"/>
        <v>902.8</v>
      </c>
      <c r="F79" s="1000">
        <f t="shared" si="19"/>
        <v>678.9</v>
      </c>
      <c r="I79" s="144"/>
      <c r="J79" s="144"/>
      <c r="K79" s="144"/>
      <c r="L79" s="144"/>
      <c r="M79" s="144"/>
      <c r="N79" s="144"/>
    </row>
    <row r="80" spans="1:14" ht="12.75" customHeight="1">
      <c r="A80" s="189" t="s">
        <v>410</v>
      </c>
      <c r="B80" s="177"/>
      <c r="C80" s="1001">
        <v>290</v>
      </c>
      <c r="D80" s="1001">
        <v>863.5</v>
      </c>
      <c r="E80" s="1002">
        <v>863.5</v>
      </c>
      <c r="F80" s="1003">
        <v>498.9</v>
      </c>
      <c r="I80" s="144"/>
      <c r="J80" s="144"/>
      <c r="K80" s="144"/>
      <c r="L80" s="144"/>
      <c r="M80" s="144"/>
      <c r="N80" s="144"/>
    </row>
    <row r="81" spans="1:14" ht="12.75" customHeight="1">
      <c r="A81" s="189" t="s">
        <v>411</v>
      </c>
      <c r="B81" s="177"/>
      <c r="C81" s="1001">
        <v>216.4</v>
      </c>
      <c r="D81" s="1001">
        <v>39.299999999999997</v>
      </c>
      <c r="E81" s="1002">
        <v>39.299999999999997</v>
      </c>
      <c r="F81" s="1003">
        <v>180</v>
      </c>
      <c r="I81" s="144"/>
      <c r="J81" s="144"/>
      <c r="K81" s="144"/>
      <c r="L81" s="144"/>
      <c r="M81" s="144"/>
      <c r="N81" s="144"/>
    </row>
    <row r="82" spans="1:14" ht="24.75" customHeight="1">
      <c r="A82" s="190" t="s">
        <v>424</v>
      </c>
      <c r="B82" s="177"/>
      <c r="C82" s="1001">
        <f t="shared" ref="C82:F82" si="20">C83+C84</f>
        <v>0</v>
      </c>
      <c r="D82" s="1001">
        <f t="shared" si="20"/>
        <v>0</v>
      </c>
      <c r="E82" s="1001">
        <f t="shared" si="20"/>
        <v>0</v>
      </c>
      <c r="F82" s="1004">
        <f t="shared" si="20"/>
        <v>0</v>
      </c>
      <c r="I82" s="144"/>
      <c r="J82" s="144"/>
      <c r="K82" s="144"/>
      <c r="L82" s="144"/>
      <c r="M82" s="144"/>
      <c r="N82" s="144"/>
    </row>
    <row r="83" spans="1:14" ht="12.75" customHeight="1">
      <c r="A83" s="189" t="s">
        <v>410</v>
      </c>
      <c r="B83" s="177"/>
      <c r="C83" s="1001"/>
      <c r="D83" s="1001"/>
      <c r="E83" s="1002"/>
      <c r="F83" s="1003"/>
      <c r="I83" s="144"/>
      <c r="J83" s="144"/>
      <c r="K83" s="144"/>
      <c r="L83" s="144"/>
      <c r="M83" s="144"/>
      <c r="N83" s="144"/>
    </row>
    <row r="84" spans="1:14" ht="12.75" customHeight="1">
      <c r="A84" s="189" t="s">
        <v>411</v>
      </c>
      <c r="B84" s="177"/>
      <c r="C84" s="1001"/>
      <c r="D84" s="1001"/>
      <c r="E84" s="1002"/>
      <c r="F84" s="1003"/>
      <c r="I84" s="144"/>
      <c r="J84" s="144"/>
      <c r="K84" s="144"/>
      <c r="L84" s="144"/>
      <c r="M84" s="144"/>
      <c r="N84" s="144"/>
    </row>
    <row r="85" spans="1:14" ht="12.75" customHeight="1">
      <c r="A85" s="191" t="s">
        <v>423</v>
      </c>
      <c r="B85" s="177"/>
      <c r="C85" s="1001">
        <f t="shared" ref="C85:F85" si="21">C86+C87</f>
        <v>120</v>
      </c>
      <c r="D85" s="1001">
        <f t="shared" si="21"/>
        <v>166.79999999999998</v>
      </c>
      <c r="E85" s="1001">
        <f t="shared" si="21"/>
        <v>123.79999999999998</v>
      </c>
      <c r="F85" s="1004">
        <f t="shared" si="21"/>
        <v>21.299999999999997</v>
      </c>
      <c r="I85" s="144"/>
      <c r="J85" s="144"/>
      <c r="K85" s="144"/>
      <c r="L85" s="144"/>
      <c r="M85" s="144"/>
      <c r="N85" s="144"/>
    </row>
    <row r="86" spans="1:14" ht="12.75" customHeight="1">
      <c r="A86" s="189" t="s">
        <v>410</v>
      </c>
      <c r="B86" s="177"/>
      <c r="C86" s="1009">
        <v>0</v>
      </c>
      <c r="D86" s="1009">
        <v>82.199999999999989</v>
      </c>
      <c r="E86" s="1009">
        <v>82.199999999999989</v>
      </c>
      <c r="F86" s="1010">
        <v>8.6999999999999993</v>
      </c>
      <c r="I86" s="144"/>
      <c r="J86" s="144"/>
      <c r="K86" s="144"/>
      <c r="L86" s="144"/>
      <c r="M86" s="144"/>
      <c r="N86" s="144"/>
    </row>
    <row r="87" spans="1:14" ht="12.75" customHeight="1">
      <c r="A87" s="189" t="s">
        <v>411</v>
      </c>
      <c r="B87" s="177"/>
      <c r="C87" s="1001">
        <v>120</v>
      </c>
      <c r="D87" s="1001">
        <v>84.6</v>
      </c>
      <c r="E87" s="1002">
        <v>41.6</v>
      </c>
      <c r="F87" s="1003">
        <v>12.6</v>
      </c>
      <c r="I87" s="144"/>
      <c r="J87" s="144"/>
      <c r="K87" s="144"/>
      <c r="L87" s="144"/>
      <c r="M87" s="144"/>
      <c r="N87" s="144"/>
    </row>
    <row r="88" spans="1:14" ht="12.75" customHeight="1">
      <c r="A88" s="191" t="s">
        <v>422</v>
      </c>
      <c r="B88" s="177"/>
      <c r="C88" s="1001">
        <f t="shared" ref="C88:F88" si="22">C89+C90</f>
        <v>1112.2</v>
      </c>
      <c r="D88" s="1001">
        <f t="shared" si="22"/>
        <v>338.7</v>
      </c>
      <c r="E88" s="1001">
        <f t="shared" si="22"/>
        <v>338.7</v>
      </c>
      <c r="F88" s="1004">
        <f t="shared" si="22"/>
        <v>367.70000000000005</v>
      </c>
      <c r="I88" s="144"/>
      <c r="J88" s="144"/>
      <c r="K88" s="144"/>
      <c r="L88" s="144"/>
      <c r="M88" s="144"/>
      <c r="N88" s="144"/>
    </row>
    <row r="89" spans="1:14" ht="12.75" customHeight="1">
      <c r="A89" s="189" t="s">
        <v>410</v>
      </c>
      <c r="B89" s="177"/>
      <c r="C89" s="1001">
        <v>1112.2</v>
      </c>
      <c r="D89" s="1001">
        <v>338.7</v>
      </c>
      <c r="E89" s="1002">
        <v>338.7</v>
      </c>
      <c r="F89" s="1003">
        <v>367.70000000000005</v>
      </c>
      <c r="I89" s="144"/>
      <c r="J89" s="144"/>
      <c r="K89" s="144"/>
      <c r="L89" s="144"/>
      <c r="M89" s="144"/>
      <c r="N89" s="144"/>
    </row>
    <row r="90" spans="1:14" ht="12.75" customHeight="1">
      <c r="A90" s="192" t="s">
        <v>411</v>
      </c>
      <c r="B90" s="178"/>
      <c r="C90" s="1005"/>
      <c r="D90" s="1005"/>
      <c r="E90" s="1006"/>
      <c r="F90" s="1007"/>
      <c r="I90" s="144"/>
      <c r="J90" s="144"/>
      <c r="K90" s="144"/>
      <c r="L90" s="144"/>
      <c r="M90" s="144"/>
      <c r="N90" s="144"/>
    </row>
    <row r="91" spans="1:14" ht="24.75" customHeight="1">
      <c r="A91" s="718" t="s">
        <v>482</v>
      </c>
      <c r="B91" s="177"/>
      <c r="C91" s="963">
        <f>C92</f>
        <v>0</v>
      </c>
      <c r="D91" s="963">
        <f t="shared" ref="D91:F91" si="23">D92</f>
        <v>0</v>
      </c>
      <c r="E91" s="963">
        <f t="shared" si="23"/>
        <v>0</v>
      </c>
      <c r="F91" s="1008">
        <f t="shared" si="23"/>
        <v>0</v>
      </c>
      <c r="I91" s="144"/>
      <c r="J91" s="144"/>
      <c r="K91" s="144"/>
      <c r="L91" s="144"/>
      <c r="M91" s="144"/>
      <c r="N91" s="144"/>
    </row>
    <row r="92" spans="1:14" ht="12.75" customHeight="1" thickBot="1">
      <c r="A92" s="705" t="s">
        <v>411</v>
      </c>
      <c r="B92" s="177"/>
      <c r="C92" s="963"/>
      <c r="D92" s="963"/>
      <c r="E92" s="963"/>
      <c r="F92" s="1008"/>
      <c r="I92" s="144"/>
      <c r="J92" s="144"/>
      <c r="K92" s="144"/>
      <c r="L92" s="144"/>
      <c r="M92" s="144"/>
      <c r="N92" s="144"/>
    </row>
    <row r="93" spans="1:14" ht="12.75" customHeight="1" thickBot="1">
      <c r="A93" s="186" t="s">
        <v>120</v>
      </c>
      <c r="B93" s="193">
        <v>204</v>
      </c>
      <c r="C93" s="997">
        <f>C94+C97+C100+C103+C106</f>
        <v>34</v>
      </c>
      <c r="D93" s="997">
        <f t="shared" ref="D93:F93" si="24">D94+D97+D100+D103+D106</f>
        <v>40.5</v>
      </c>
      <c r="E93" s="997">
        <f t="shared" si="24"/>
        <v>40.5</v>
      </c>
      <c r="F93" s="998">
        <f t="shared" si="24"/>
        <v>40.5</v>
      </c>
    </row>
    <row r="94" spans="1:14" ht="26.25" customHeight="1">
      <c r="A94" s="188" t="s">
        <v>426</v>
      </c>
      <c r="B94" s="176"/>
      <c r="C94" s="999">
        <f>C95+C96</f>
        <v>27</v>
      </c>
      <c r="D94" s="999">
        <f t="shared" ref="D94:F94" si="25">D95+D96</f>
        <v>38.4</v>
      </c>
      <c r="E94" s="999">
        <f t="shared" si="25"/>
        <v>38.4</v>
      </c>
      <c r="F94" s="1000">
        <f t="shared" si="25"/>
        <v>38.4</v>
      </c>
      <c r="I94" s="144"/>
      <c r="J94" s="144"/>
      <c r="K94" s="144"/>
      <c r="L94" s="144"/>
      <c r="M94" s="144"/>
      <c r="N94" s="144"/>
    </row>
    <row r="95" spans="1:14" ht="12.75" customHeight="1">
      <c r="A95" s="189" t="s">
        <v>410</v>
      </c>
      <c r="B95" s="177"/>
      <c r="C95" s="1001">
        <v>27</v>
      </c>
      <c r="D95" s="1001">
        <v>38.4</v>
      </c>
      <c r="E95" s="1002">
        <v>38.4</v>
      </c>
      <c r="F95" s="1003">
        <v>38.4</v>
      </c>
      <c r="I95" s="144"/>
      <c r="J95" s="144"/>
      <c r="K95" s="144"/>
      <c r="L95" s="144"/>
      <c r="M95" s="144"/>
      <c r="N95" s="144"/>
    </row>
    <row r="96" spans="1:14" ht="12.75" customHeight="1">
      <c r="A96" s="189" t="s">
        <v>411</v>
      </c>
      <c r="B96" s="177"/>
      <c r="C96" s="1001"/>
      <c r="D96" s="1001"/>
      <c r="E96" s="1002"/>
      <c r="F96" s="1003"/>
      <c r="I96" s="144"/>
      <c r="J96" s="144"/>
      <c r="K96" s="144"/>
      <c r="L96" s="144"/>
      <c r="M96" s="144"/>
      <c r="N96" s="144"/>
    </row>
    <row r="97" spans="1:14" ht="24.75" customHeight="1">
      <c r="A97" s="190" t="s">
        <v>427</v>
      </c>
      <c r="B97" s="177"/>
      <c r="C97" s="1001">
        <f t="shared" ref="C97:F97" si="26">C98+C99</f>
        <v>0</v>
      </c>
      <c r="D97" s="1001">
        <f t="shared" si="26"/>
        <v>0</v>
      </c>
      <c r="E97" s="1001">
        <f t="shared" si="26"/>
        <v>0</v>
      </c>
      <c r="F97" s="1004">
        <f t="shared" si="26"/>
        <v>0</v>
      </c>
      <c r="I97" s="144"/>
      <c r="J97" s="144"/>
      <c r="K97" s="144"/>
      <c r="L97" s="144"/>
      <c r="M97" s="144"/>
      <c r="N97" s="144"/>
    </row>
    <row r="98" spans="1:14" ht="12.75" customHeight="1">
      <c r="A98" s="189" t="s">
        <v>410</v>
      </c>
      <c r="B98" s="177"/>
      <c r="C98" s="1001"/>
      <c r="D98" s="1001"/>
      <c r="E98" s="1002"/>
      <c r="F98" s="1003"/>
      <c r="I98" s="144"/>
      <c r="J98" s="144"/>
      <c r="K98" s="144"/>
      <c r="L98" s="144"/>
      <c r="M98" s="144"/>
      <c r="N98" s="144"/>
    </row>
    <row r="99" spans="1:14" ht="12.75" customHeight="1">
      <c r="A99" s="189" t="s">
        <v>411</v>
      </c>
      <c r="B99" s="177"/>
      <c r="C99" s="1001"/>
      <c r="D99" s="1001"/>
      <c r="E99" s="1002"/>
      <c r="F99" s="1003"/>
      <c r="I99" s="144"/>
      <c r="J99" s="144"/>
      <c r="K99" s="144"/>
      <c r="L99" s="144"/>
      <c r="M99" s="144"/>
      <c r="N99" s="144"/>
    </row>
    <row r="100" spans="1:14" ht="12.75" customHeight="1">
      <c r="A100" s="191" t="s">
        <v>428</v>
      </c>
      <c r="B100" s="177"/>
      <c r="C100" s="1001">
        <f t="shared" ref="C100:F100" si="27">C101+C102</f>
        <v>6</v>
      </c>
      <c r="D100" s="1001">
        <f t="shared" si="27"/>
        <v>2.1</v>
      </c>
      <c r="E100" s="1001">
        <f t="shared" si="27"/>
        <v>2.1</v>
      </c>
      <c r="F100" s="1004">
        <f t="shared" si="27"/>
        <v>2.1</v>
      </c>
      <c r="I100" s="144"/>
      <c r="J100" s="144"/>
      <c r="K100" s="144"/>
      <c r="L100" s="144"/>
      <c r="M100" s="144"/>
      <c r="N100" s="144"/>
    </row>
    <row r="101" spans="1:14" ht="12.75" customHeight="1">
      <c r="A101" s="189" t="s">
        <v>410</v>
      </c>
      <c r="B101" s="177"/>
      <c r="C101" s="1001">
        <v>6</v>
      </c>
      <c r="D101" s="1001">
        <v>2.1</v>
      </c>
      <c r="E101" s="1002">
        <v>2.1</v>
      </c>
      <c r="F101" s="1003">
        <v>2.1</v>
      </c>
      <c r="I101" s="144"/>
      <c r="J101" s="144"/>
      <c r="K101" s="144"/>
      <c r="L101" s="144"/>
      <c r="M101" s="144"/>
      <c r="N101" s="144"/>
    </row>
    <row r="102" spans="1:14" ht="12.75" customHeight="1">
      <c r="A102" s="189" t="s">
        <v>411</v>
      </c>
      <c r="B102" s="177"/>
      <c r="C102" s="1001"/>
      <c r="D102" s="1001"/>
      <c r="E102" s="1002"/>
      <c r="F102" s="1003"/>
      <c r="I102" s="144"/>
      <c r="J102" s="144"/>
      <c r="K102" s="144"/>
      <c r="L102" s="144"/>
      <c r="M102" s="144"/>
      <c r="N102" s="144"/>
    </row>
    <row r="103" spans="1:14" ht="12.75" customHeight="1">
      <c r="A103" s="191" t="s">
        <v>429</v>
      </c>
      <c r="B103" s="177"/>
      <c r="C103" s="1001">
        <f t="shared" ref="C103:F103" si="28">C104+C105</f>
        <v>1</v>
      </c>
      <c r="D103" s="1001">
        <f t="shared" si="28"/>
        <v>0</v>
      </c>
      <c r="E103" s="1001">
        <f t="shared" si="28"/>
        <v>0</v>
      </c>
      <c r="F103" s="1004">
        <f t="shared" si="28"/>
        <v>0</v>
      </c>
      <c r="I103" s="144"/>
      <c r="J103" s="144"/>
      <c r="K103" s="144"/>
      <c r="L103" s="144"/>
      <c r="M103" s="144"/>
      <c r="N103" s="144"/>
    </row>
    <row r="104" spans="1:14" ht="12.75" customHeight="1">
      <c r="A104" s="189" t="s">
        <v>410</v>
      </c>
      <c r="B104" s="177"/>
      <c r="C104" s="1001">
        <v>1</v>
      </c>
      <c r="D104" s="1001"/>
      <c r="E104" s="1002"/>
      <c r="F104" s="1003"/>
      <c r="I104" s="144"/>
      <c r="J104" s="144"/>
      <c r="K104" s="144"/>
      <c r="L104" s="144"/>
      <c r="M104" s="144"/>
      <c r="N104" s="144"/>
    </row>
    <row r="105" spans="1:14" ht="12.75" customHeight="1">
      <c r="A105" s="192" t="s">
        <v>411</v>
      </c>
      <c r="B105" s="178"/>
      <c r="C105" s="1005"/>
      <c r="D105" s="1005"/>
      <c r="E105" s="1006"/>
      <c r="F105" s="1007"/>
      <c r="I105" s="144"/>
      <c r="J105" s="144"/>
      <c r="K105" s="144"/>
      <c r="L105" s="144"/>
      <c r="M105" s="144"/>
      <c r="N105" s="144"/>
    </row>
    <row r="106" spans="1:14" ht="24.75" customHeight="1">
      <c r="A106" s="718" t="s">
        <v>482</v>
      </c>
      <c r="B106" s="177"/>
      <c r="C106" s="963">
        <f>C107</f>
        <v>0</v>
      </c>
      <c r="D106" s="963">
        <f t="shared" ref="D106:F106" si="29">D107</f>
        <v>0</v>
      </c>
      <c r="E106" s="963">
        <f t="shared" si="29"/>
        <v>0</v>
      </c>
      <c r="F106" s="1008">
        <f t="shared" si="29"/>
        <v>0</v>
      </c>
      <c r="I106" s="144"/>
      <c r="J106" s="144"/>
      <c r="K106" s="144"/>
      <c r="L106" s="144"/>
      <c r="M106" s="144"/>
      <c r="N106" s="144"/>
    </row>
    <row r="107" spans="1:14" ht="12.75" customHeight="1" thickBot="1">
      <c r="A107" s="705" t="s">
        <v>411</v>
      </c>
      <c r="B107" s="177"/>
      <c r="C107" s="963"/>
      <c r="D107" s="963"/>
      <c r="E107" s="963"/>
      <c r="F107" s="1008"/>
      <c r="I107" s="144"/>
      <c r="J107" s="144"/>
      <c r="K107" s="144"/>
      <c r="L107" s="144"/>
      <c r="M107" s="144"/>
      <c r="N107" s="144"/>
    </row>
    <row r="108" spans="1:14" ht="26.25" customHeight="1" thickBot="1">
      <c r="A108" s="194" t="s">
        <v>19</v>
      </c>
      <c r="B108" s="193">
        <v>205</v>
      </c>
      <c r="C108" s="997">
        <f>C109+C112+C115+C118+C121</f>
        <v>0</v>
      </c>
      <c r="D108" s="997">
        <f t="shared" ref="D108:F108" si="30">D109+D112+D115+D118+D121</f>
        <v>85.5</v>
      </c>
      <c r="E108" s="997">
        <f t="shared" si="30"/>
        <v>85.5</v>
      </c>
      <c r="F108" s="998">
        <f t="shared" si="30"/>
        <v>0</v>
      </c>
    </row>
    <row r="109" spans="1:14" ht="26.25" customHeight="1">
      <c r="A109" s="188" t="s">
        <v>430</v>
      </c>
      <c r="B109" s="176"/>
      <c r="C109" s="999">
        <f>C110+C111</f>
        <v>0</v>
      </c>
      <c r="D109" s="999">
        <f t="shared" ref="D109:F109" si="31">D110+D111</f>
        <v>73.599999999999994</v>
      </c>
      <c r="E109" s="999">
        <f t="shared" si="31"/>
        <v>73.599999999999994</v>
      </c>
      <c r="F109" s="1000">
        <f t="shared" si="31"/>
        <v>0</v>
      </c>
      <c r="I109" s="144"/>
      <c r="J109" s="144"/>
      <c r="K109" s="144"/>
      <c r="L109" s="144"/>
      <c r="M109" s="144"/>
      <c r="N109" s="144"/>
    </row>
    <row r="110" spans="1:14" ht="12.75" customHeight="1">
      <c r="A110" s="189" t="s">
        <v>410</v>
      </c>
      <c r="B110" s="177"/>
      <c r="C110" s="1001"/>
      <c r="D110" s="1001"/>
      <c r="E110" s="1002"/>
      <c r="F110" s="1003"/>
      <c r="I110" s="144"/>
      <c r="J110" s="144"/>
      <c r="K110" s="144"/>
      <c r="L110" s="144"/>
      <c r="M110" s="144"/>
      <c r="N110" s="144"/>
    </row>
    <row r="111" spans="1:14" ht="12.75" customHeight="1">
      <c r="A111" s="189" t="s">
        <v>411</v>
      </c>
      <c r="B111" s="177"/>
      <c r="C111" s="1001">
        <v>0</v>
      </c>
      <c r="D111" s="1001">
        <v>73.599999999999994</v>
      </c>
      <c r="E111" s="1002">
        <v>73.599999999999994</v>
      </c>
      <c r="F111" s="1003">
        <v>0</v>
      </c>
      <c r="I111" s="144"/>
      <c r="J111" s="144"/>
      <c r="K111" s="144"/>
      <c r="L111" s="144"/>
      <c r="M111" s="144"/>
      <c r="N111" s="144"/>
    </row>
    <row r="112" spans="1:14" ht="24.75" customHeight="1">
      <c r="A112" s="190" t="s">
        <v>431</v>
      </c>
      <c r="B112" s="177"/>
      <c r="C112" s="1001">
        <f t="shared" ref="C112:F112" si="32">C113+C114</f>
        <v>0</v>
      </c>
      <c r="D112" s="1001">
        <f t="shared" si="32"/>
        <v>0</v>
      </c>
      <c r="E112" s="1001">
        <f t="shared" si="32"/>
        <v>0</v>
      </c>
      <c r="F112" s="1004">
        <f t="shared" si="32"/>
        <v>0</v>
      </c>
      <c r="I112" s="144"/>
      <c r="J112" s="144"/>
      <c r="K112" s="144"/>
      <c r="L112" s="144"/>
      <c r="M112" s="144"/>
      <c r="N112" s="144"/>
    </row>
    <row r="113" spans="1:14" ht="12.75" customHeight="1">
      <c r="A113" s="189" t="s">
        <v>410</v>
      </c>
      <c r="B113" s="177"/>
      <c r="C113" s="1001"/>
      <c r="D113" s="1001"/>
      <c r="E113" s="1002"/>
      <c r="F113" s="1003"/>
      <c r="I113" s="144"/>
      <c r="J113" s="144"/>
      <c r="K113" s="144"/>
      <c r="L113" s="144"/>
      <c r="M113" s="144"/>
      <c r="N113" s="144"/>
    </row>
    <row r="114" spans="1:14" ht="12.75" customHeight="1">
      <c r="A114" s="189" t="s">
        <v>411</v>
      </c>
      <c r="B114" s="177"/>
      <c r="C114" s="1001">
        <v>0</v>
      </c>
      <c r="D114" s="1001"/>
      <c r="E114" s="1002"/>
      <c r="F114" s="1003"/>
      <c r="I114" s="144"/>
      <c r="J114" s="144"/>
      <c r="K114" s="144"/>
      <c r="L114" s="144"/>
      <c r="M114" s="144"/>
      <c r="N114" s="144"/>
    </row>
    <row r="115" spans="1:14" ht="12.75" customHeight="1">
      <c r="A115" s="191" t="s">
        <v>432</v>
      </c>
      <c r="B115" s="177"/>
      <c r="C115" s="1001">
        <f t="shared" ref="C115:F115" si="33">C116+C117</f>
        <v>0</v>
      </c>
      <c r="D115" s="1001">
        <f t="shared" si="33"/>
        <v>11.9</v>
      </c>
      <c r="E115" s="1001">
        <f t="shared" si="33"/>
        <v>11.9</v>
      </c>
      <c r="F115" s="1004">
        <f t="shared" si="33"/>
        <v>0</v>
      </c>
      <c r="I115" s="144"/>
      <c r="J115" s="144"/>
      <c r="K115" s="144"/>
      <c r="L115" s="144"/>
      <c r="M115" s="144"/>
      <c r="N115" s="144"/>
    </row>
    <row r="116" spans="1:14" ht="12.75" customHeight="1">
      <c r="A116" s="189" t="s">
        <v>410</v>
      </c>
      <c r="B116" s="177"/>
      <c r="C116" s="1001"/>
      <c r="D116" s="1001"/>
      <c r="E116" s="1002"/>
      <c r="F116" s="1003"/>
      <c r="I116" s="144"/>
      <c r="J116" s="144"/>
      <c r="K116" s="144"/>
      <c r="L116" s="144"/>
      <c r="M116" s="144"/>
      <c r="N116" s="144"/>
    </row>
    <row r="117" spans="1:14" ht="12.75" customHeight="1">
      <c r="A117" s="189" t="s">
        <v>411</v>
      </c>
      <c r="B117" s="177"/>
      <c r="C117" s="1001">
        <v>0</v>
      </c>
      <c r="D117" s="1001">
        <v>11.9</v>
      </c>
      <c r="E117" s="1002">
        <v>11.9</v>
      </c>
      <c r="F117" s="1003">
        <v>0</v>
      </c>
      <c r="I117" s="144"/>
      <c r="J117" s="144"/>
      <c r="K117" s="144"/>
      <c r="L117" s="144"/>
      <c r="M117" s="144"/>
      <c r="N117" s="144"/>
    </row>
    <row r="118" spans="1:14" ht="12.75" customHeight="1">
      <c r="A118" s="191" t="s">
        <v>433</v>
      </c>
      <c r="B118" s="177"/>
      <c r="C118" s="1001">
        <f t="shared" ref="C118:F118" si="34">C119+C120</f>
        <v>0</v>
      </c>
      <c r="D118" s="1001">
        <f t="shared" si="34"/>
        <v>0</v>
      </c>
      <c r="E118" s="1001">
        <f t="shared" si="34"/>
        <v>0</v>
      </c>
      <c r="F118" s="1004">
        <f t="shared" si="34"/>
        <v>0</v>
      </c>
      <c r="I118" s="144"/>
      <c r="J118" s="144"/>
      <c r="K118" s="144"/>
      <c r="L118" s="144"/>
      <c r="M118" s="144"/>
      <c r="N118" s="144"/>
    </row>
    <row r="119" spans="1:14" ht="12.75" customHeight="1">
      <c r="A119" s="189" t="s">
        <v>410</v>
      </c>
      <c r="B119" s="177"/>
      <c r="C119" s="1001"/>
      <c r="D119" s="1001"/>
      <c r="E119" s="1002"/>
      <c r="F119" s="1003"/>
      <c r="I119" s="144"/>
      <c r="J119" s="144"/>
      <c r="K119" s="144"/>
      <c r="L119" s="144"/>
      <c r="M119" s="144"/>
      <c r="N119" s="144"/>
    </row>
    <row r="120" spans="1:14" ht="12.75" customHeight="1">
      <c r="A120" s="192" t="s">
        <v>411</v>
      </c>
      <c r="B120" s="178"/>
      <c r="C120" s="1005"/>
      <c r="D120" s="1005"/>
      <c r="E120" s="1006"/>
      <c r="F120" s="1007"/>
      <c r="I120" s="144"/>
      <c r="J120" s="144"/>
      <c r="K120" s="144"/>
      <c r="L120" s="144"/>
      <c r="M120" s="144"/>
      <c r="N120" s="144"/>
    </row>
    <row r="121" spans="1:14" ht="24.75" customHeight="1">
      <c r="A121" s="718" t="s">
        <v>482</v>
      </c>
      <c r="B121" s="177"/>
      <c r="C121" s="963">
        <f>C122</f>
        <v>0</v>
      </c>
      <c r="D121" s="963">
        <f t="shared" ref="D121:F121" si="35">D122</f>
        <v>0</v>
      </c>
      <c r="E121" s="963">
        <f t="shared" si="35"/>
        <v>0</v>
      </c>
      <c r="F121" s="1008">
        <f t="shared" si="35"/>
        <v>0</v>
      </c>
      <c r="I121" s="144"/>
      <c r="J121" s="144"/>
      <c r="K121" s="144"/>
      <c r="L121" s="144"/>
      <c r="M121" s="144"/>
      <c r="N121" s="144"/>
    </row>
    <row r="122" spans="1:14" ht="12.75" customHeight="1" thickBot="1">
      <c r="A122" s="705" t="s">
        <v>411</v>
      </c>
      <c r="B122" s="177"/>
      <c r="C122" s="963"/>
      <c r="D122" s="963"/>
      <c r="E122" s="963"/>
      <c r="F122" s="1008"/>
      <c r="I122" s="144"/>
      <c r="J122" s="144"/>
      <c r="K122" s="144"/>
      <c r="L122" s="144"/>
      <c r="M122" s="144"/>
      <c r="N122" s="144"/>
    </row>
    <row r="123" spans="1:14" ht="24.75" customHeight="1" thickBot="1">
      <c r="A123" s="194" t="s">
        <v>20</v>
      </c>
      <c r="B123" s="195">
        <v>206</v>
      </c>
      <c r="C123" s="997">
        <f>C124+C127+C130+C133+C136</f>
        <v>0</v>
      </c>
      <c r="D123" s="997">
        <f t="shared" ref="D123:F123" si="36">D124+D127+D130+D133+D136</f>
        <v>459.9</v>
      </c>
      <c r="E123" s="997">
        <f t="shared" si="36"/>
        <v>221.1</v>
      </c>
      <c r="F123" s="998">
        <f t="shared" si="36"/>
        <v>0</v>
      </c>
    </row>
    <row r="124" spans="1:14" ht="26.25" customHeight="1">
      <c r="A124" s="188" t="s">
        <v>434</v>
      </c>
      <c r="B124" s="176"/>
      <c r="C124" s="999">
        <f>C125+C126</f>
        <v>0</v>
      </c>
      <c r="D124" s="999">
        <f t="shared" ref="D124:F124" si="37">D125+D126</f>
        <v>459.9</v>
      </c>
      <c r="E124" s="999">
        <f t="shared" si="37"/>
        <v>221.1</v>
      </c>
      <c r="F124" s="1000">
        <f t="shared" si="37"/>
        <v>0</v>
      </c>
      <c r="I124" s="144"/>
      <c r="J124" s="144"/>
      <c r="K124" s="144"/>
      <c r="L124" s="144"/>
      <c r="M124" s="144"/>
      <c r="N124" s="144"/>
    </row>
    <row r="125" spans="1:14" ht="12.75" customHeight="1">
      <c r="A125" s="189" t="s">
        <v>410</v>
      </c>
      <c r="B125" s="177"/>
      <c r="C125" s="1001"/>
      <c r="D125" s="1001"/>
      <c r="E125" s="1002"/>
      <c r="F125" s="1003"/>
      <c r="I125" s="144"/>
      <c r="J125" s="144"/>
      <c r="K125" s="144"/>
      <c r="L125" s="144"/>
      <c r="M125" s="144"/>
      <c r="N125" s="144"/>
    </row>
    <row r="126" spans="1:14" ht="12.75" customHeight="1">
      <c r="A126" s="189" t="s">
        <v>411</v>
      </c>
      <c r="B126" s="177"/>
      <c r="C126" s="1001">
        <v>0</v>
      </c>
      <c r="D126" s="1001">
        <v>459.9</v>
      </c>
      <c r="E126" s="1002">
        <v>221.1</v>
      </c>
      <c r="F126" s="1003">
        <v>0</v>
      </c>
      <c r="I126" s="144"/>
      <c r="J126" s="144"/>
      <c r="K126" s="144"/>
      <c r="L126" s="144"/>
      <c r="M126" s="144"/>
      <c r="N126" s="144"/>
    </row>
    <row r="127" spans="1:14" ht="24.75" customHeight="1">
      <c r="A127" s="190" t="s">
        <v>435</v>
      </c>
      <c r="B127" s="177"/>
      <c r="C127" s="1001">
        <f t="shared" ref="C127:F127" si="38">C128+C129</f>
        <v>0</v>
      </c>
      <c r="D127" s="1001">
        <f t="shared" si="38"/>
        <v>0</v>
      </c>
      <c r="E127" s="1001">
        <f t="shared" si="38"/>
        <v>0</v>
      </c>
      <c r="F127" s="1004">
        <f t="shared" si="38"/>
        <v>0</v>
      </c>
      <c r="I127" s="144"/>
      <c r="J127" s="144"/>
      <c r="K127" s="144"/>
      <c r="L127" s="144"/>
      <c r="M127" s="144"/>
      <c r="N127" s="144"/>
    </row>
    <row r="128" spans="1:14" ht="12.75" customHeight="1">
      <c r="A128" s="189" t="s">
        <v>410</v>
      </c>
      <c r="B128" s="177"/>
      <c r="C128" s="1001"/>
      <c r="D128" s="1001"/>
      <c r="E128" s="1002"/>
      <c r="F128" s="1003"/>
      <c r="I128" s="144"/>
      <c r="J128" s="144"/>
      <c r="K128" s="144"/>
      <c r="L128" s="144"/>
      <c r="M128" s="144"/>
      <c r="N128" s="144"/>
    </row>
    <row r="129" spans="1:14" ht="12.75" customHeight="1">
      <c r="A129" s="189" t="s">
        <v>411</v>
      </c>
      <c r="B129" s="177"/>
      <c r="C129" s="1001"/>
      <c r="D129" s="1001"/>
      <c r="E129" s="1002"/>
      <c r="F129" s="1003"/>
      <c r="I129" s="144"/>
      <c r="J129" s="144"/>
      <c r="K129" s="144"/>
      <c r="L129" s="144"/>
      <c r="M129" s="144"/>
      <c r="N129" s="144"/>
    </row>
    <row r="130" spans="1:14" ht="12.75" customHeight="1">
      <c r="A130" s="191" t="s">
        <v>436</v>
      </c>
      <c r="B130" s="177"/>
      <c r="C130" s="1001">
        <f t="shared" ref="C130:F130" si="39">C131+C132</f>
        <v>0</v>
      </c>
      <c r="D130" s="1001">
        <f t="shared" si="39"/>
        <v>0</v>
      </c>
      <c r="E130" s="1001">
        <f t="shared" si="39"/>
        <v>0</v>
      </c>
      <c r="F130" s="1004">
        <f t="shared" si="39"/>
        <v>0</v>
      </c>
      <c r="I130" s="144"/>
      <c r="J130" s="144"/>
      <c r="K130" s="144"/>
      <c r="L130" s="144"/>
      <c r="M130" s="144"/>
      <c r="N130" s="144"/>
    </row>
    <row r="131" spans="1:14" ht="12.75" customHeight="1">
      <c r="A131" s="189" t="s">
        <v>410</v>
      </c>
      <c r="B131" s="177"/>
      <c r="C131" s="1001"/>
      <c r="D131" s="1001"/>
      <c r="E131" s="1002"/>
      <c r="F131" s="1003"/>
      <c r="I131" s="144"/>
      <c r="J131" s="144"/>
      <c r="K131" s="144"/>
      <c r="L131" s="144"/>
      <c r="M131" s="144"/>
      <c r="N131" s="144"/>
    </row>
    <row r="132" spans="1:14" ht="12.75" customHeight="1">
      <c r="A132" s="189" t="s">
        <v>411</v>
      </c>
      <c r="B132" s="177"/>
      <c r="C132" s="1001"/>
      <c r="D132" s="1001"/>
      <c r="E132" s="1002"/>
      <c r="F132" s="1003"/>
      <c r="I132" s="144"/>
      <c r="J132" s="144"/>
      <c r="K132" s="144"/>
      <c r="L132" s="144"/>
      <c r="M132" s="144"/>
      <c r="N132" s="144"/>
    </row>
    <row r="133" spans="1:14" ht="12.75" customHeight="1">
      <c r="A133" s="191" t="s">
        <v>437</v>
      </c>
      <c r="B133" s="177"/>
      <c r="C133" s="1001">
        <f t="shared" ref="C133:F133" si="40">C134+C135</f>
        <v>0</v>
      </c>
      <c r="D133" s="1001">
        <f t="shared" si="40"/>
        <v>0</v>
      </c>
      <c r="E133" s="1001">
        <f t="shared" si="40"/>
        <v>0</v>
      </c>
      <c r="F133" s="1004">
        <f t="shared" si="40"/>
        <v>0</v>
      </c>
      <c r="I133" s="144"/>
      <c r="J133" s="144"/>
      <c r="K133" s="144"/>
      <c r="L133" s="144"/>
      <c r="M133" s="144"/>
      <c r="N133" s="144"/>
    </row>
    <row r="134" spans="1:14" ht="12.75" customHeight="1">
      <c r="A134" s="189" t="s">
        <v>410</v>
      </c>
      <c r="B134" s="177"/>
      <c r="C134" s="1001"/>
      <c r="D134" s="1001"/>
      <c r="E134" s="1002"/>
      <c r="F134" s="1003"/>
      <c r="I134" s="144"/>
      <c r="J134" s="144"/>
      <c r="K134" s="144"/>
      <c r="L134" s="144"/>
      <c r="M134" s="144"/>
      <c r="N134" s="144"/>
    </row>
    <row r="135" spans="1:14" ht="12.75" customHeight="1">
      <c r="A135" s="192" t="s">
        <v>411</v>
      </c>
      <c r="B135" s="178"/>
      <c r="C135" s="1005"/>
      <c r="D135" s="1005"/>
      <c r="E135" s="1006"/>
      <c r="F135" s="1007"/>
      <c r="I135" s="144"/>
      <c r="J135" s="144"/>
      <c r="K135" s="144"/>
      <c r="L135" s="144"/>
      <c r="M135" s="144"/>
      <c r="N135" s="144"/>
    </row>
    <row r="136" spans="1:14" ht="24.75" customHeight="1">
      <c r="A136" s="718" t="s">
        <v>482</v>
      </c>
      <c r="B136" s="177"/>
      <c r="C136" s="963">
        <f>C137</f>
        <v>0</v>
      </c>
      <c r="D136" s="963">
        <f t="shared" ref="D136:F136" si="41">D137</f>
        <v>0</v>
      </c>
      <c r="E136" s="963">
        <f t="shared" si="41"/>
        <v>0</v>
      </c>
      <c r="F136" s="1008">
        <f t="shared" si="41"/>
        <v>0</v>
      </c>
      <c r="I136" s="144"/>
      <c r="J136" s="144"/>
      <c r="K136" s="144"/>
      <c r="L136" s="144"/>
      <c r="M136" s="144"/>
      <c r="N136" s="144"/>
    </row>
    <row r="137" spans="1:14" ht="12.75" customHeight="1" thickBot="1">
      <c r="A137" s="705" t="s">
        <v>411</v>
      </c>
      <c r="B137" s="177"/>
      <c r="C137" s="963"/>
      <c r="D137" s="963"/>
      <c r="E137" s="963"/>
      <c r="F137" s="1008"/>
      <c r="I137" s="144"/>
      <c r="J137" s="144"/>
      <c r="K137" s="144"/>
      <c r="L137" s="144"/>
      <c r="M137" s="144"/>
      <c r="N137" s="144"/>
    </row>
    <row r="138" spans="1:14" ht="14.25" customHeight="1" thickBot="1">
      <c r="A138" s="186" t="s">
        <v>438</v>
      </c>
      <c r="B138" s="193">
        <v>207</v>
      </c>
      <c r="C138" s="997">
        <f>C139+C142+C145+C148+C151</f>
        <v>0</v>
      </c>
      <c r="D138" s="997">
        <f t="shared" ref="D138:F138" si="42">D139+D142+D145+D148+D151</f>
        <v>0</v>
      </c>
      <c r="E138" s="997">
        <f t="shared" si="42"/>
        <v>0</v>
      </c>
      <c r="F138" s="998">
        <f t="shared" si="42"/>
        <v>0</v>
      </c>
    </row>
    <row r="139" spans="1:14" ht="26.25" customHeight="1">
      <c r="A139" s="188" t="s">
        <v>439</v>
      </c>
      <c r="B139" s="176"/>
      <c r="C139" s="999">
        <f>C140+C141</f>
        <v>0</v>
      </c>
      <c r="D139" s="999">
        <f t="shared" ref="D139:F139" si="43">D140+D141</f>
        <v>0</v>
      </c>
      <c r="E139" s="999">
        <f t="shared" si="43"/>
        <v>0</v>
      </c>
      <c r="F139" s="1000">
        <f t="shared" si="43"/>
        <v>0</v>
      </c>
      <c r="I139" s="144"/>
      <c r="J139" s="144"/>
      <c r="K139" s="144"/>
      <c r="L139" s="144"/>
      <c r="M139" s="144"/>
      <c r="N139" s="144"/>
    </row>
    <row r="140" spans="1:14" ht="12.75" customHeight="1">
      <c r="A140" s="189" t="s">
        <v>410</v>
      </c>
      <c r="B140" s="177"/>
      <c r="C140" s="1001"/>
      <c r="D140" s="1001"/>
      <c r="E140" s="1002"/>
      <c r="F140" s="1003"/>
      <c r="I140" s="144"/>
      <c r="J140" s="144"/>
      <c r="K140" s="144"/>
      <c r="L140" s="144"/>
      <c r="M140" s="144"/>
      <c r="N140" s="144"/>
    </row>
    <row r="141" spans="1:14" ht="12.75" customHeight="1">
      <c r="A141" s="189" t="s">
        <v>411</v>
      </c>
      <c r="B141" s="177"/>
      <c r="C141" s="1001"/>
      <c r="D141" s="1001"/>
      <c r="E141" s="1002"/>
      <c r="F141" s="1003"/>
      <c r="I141" s="144"/>
      <c r="J141" s="144"/>
      <c r="K141" s="144"/>
      <c r="L141" s="144"/>
      <c r="M141" s="144"/>
      <c r="N141" s="144"/>
    </row>
    <row r="142" spans="1:14" ht="24.75" customHeight="1">
      <c r="A142" s="190" t="s">
        <v>440</v>
      </c>
      <c r="B142" s="177"/>
      <c r="C142" s="1001">
        <f t="shared" ref="C142:F142" si="44">C143+C144</f>
        <v>0</v>
      </c>
      <c r="D142" s="1001">
        <f t="shared" si="44"/>
        <v>0</v>
      </c>
      <c r="E142" s="1001">
        <f t="shared" si="44"/>
        <v>0</v>
      </c>
      <c r="F142" s="1004">
        <f t="shared" si="44"/>
        <v>0</v>
      </c>
      <c r="I142" s="144"/>
      <c r="J142" s="144"/>
      <c r="K142" s="144"/>
      <c r="L142" s="144"/>
      <c r="M142" s="144"/>
      <c r="N142" s="144"/>
    </row>
    <row r="143" spans="1:14" ht="12.75" customHeight="1">
      <c r="A143" s="189" t="s">
        <v>410</v>
      </c>
      <c r="B143" s="177"/>
      <c r="C143" s="1001"/>
      <c r="D143" s="1001"/>
      <c r="E143" s="1002"/>
      <c r="F143" s="1003"/>
      <c r="I143" s="144"/>
      <c r="J143" s="144"/>
      <c r="K143" s="144"/>
      <c r="L143" s="144"/>
      <c r="M143" s="144"/>
      <c r="N143" s="144"/>
    </row>
    <row r="144" spans="1:14" ht="12.75" customHeight="1">
      <c r="A144" s="189" t="s">
        <v>411</v>
      </c>
      <c r="B144" s="177"/>
      <c r="C144" s="1001"/>
      <c r="D144" s="1001"/>
      <c r="E144" s="1002"/>
      <c r="F144" s="1003"/>
      <c r="I144" s="144"/>
      <c r="J144" s="144"/>
      <c r="K144" s="144"/>
      <c r="L144" s="144"/>
      <c r="M144" s="144"/>
      <c r="N144" s="144"/>
    </row>
    <row r="145" spans="1:14" ht="12.75" customHeight="1">
      <c r="A145" s="191" t="s">
        <v>441</v>
      </c>
      <c r="B145" s="177"/>
      <c r="C145" s="1001">
        <f t="shared" ref="C145:F145" si="45">C146+C147</f>
        <v>0</v>
      </c>
      <c r="D145" s="1001">
        <f t="shared" si="45"/>
        <v>0</v>
      </c>
      <c r="E145" s="1001">
        <f t="shared" si="45"/>
        <v>0</v>
      </c>
      <c r="F145" s="1004">
        <f t="shared" si="45"/>
        <v>0</v>
      </c>
      <c r="I145" s="144"/>
      <c r="J145" s="144"/>
      <c r="K145" s="144"/>
      <c r="L145" s="144"/>
      <c r="M145" s="144"/>
      <c r="N145" s="144"/>
    </row>
    <row r="146" spans="1:14" ht="12.75" customHeight="1">
      <c r="A146" s="189" t="s">
        <v>410</v>
      </c>
      <c r="B146" s="177"/>
      <c r="C146" s="1001"/>
      <c r="D146" s="1001"/>
      <c r="E146" s="1002"/>
      <c r="F146" s="1003"/>
      <c r="I146" s="144"/>
      <c r="J146" s="144"/>
      <c r="K146" s="144"/>
      <c r="L146" s="144"/>
      <c r="M146" s="144"/>
      <c r="N146" s="144"/>
    </row>
    <row r="147" spans="1:14" ht="12.75" customHeight="1">
      <c r="A147" s="189" t="s">
        <v>411</v>
      </c>
      <c r="B147" s="177"/>
      <c r="C147" s="1001"/>
      <c r="D147" s="1001"/>
      <c r="E147" s="1002"/>
      <c r="F147" s="1003"/>
      <c r="I147" s="144"/>
      <c r="J147" s="144"/>
      <c r="K147" s="144"/>
      <c r="L147" s="144"/>
      <c r="M147" s="144"/>
      <c r="N147" s="144"/>
    </row>
    <row r="148" spans="1:14" ht="12.75" customHeight="1">
      <c r="A148" s="191" t="s">
        <v>442</v>
      </c>
      <c r="B148" s="177"/>
      <c r="C148" s="1001">
        <f t="shared" ref="C148:F148" si="46">C149+C150</f>
        <v>0</v>
      </c>
      <c r="D148" s="1001">
        <f t="shared" si="46"/>
        <v>0</v>
      </c>
      <c r="E148" s="1001">
        <f t="shared" si="46"/>
        <v>0</v>
      </c>
      <c r="F148" s="1004">
        <f t="shared" si="46"/>
        <v>0</v>
      </c>
      <c r="I148" s="144"/>
      <c r="J148" s="144"/>
      <c r="K148" s="144"/>
      <c r="L148" s="144"/>
      <c r="M148" s="144"/>
      <c r="N148" s="144"/>
    </row>
    <row r="149" spans="1:14" ht="12.75" customHeight="1">
      <c r="A149" s="189" t="s">
        <v>410</v>
      </c>
      <c r="B149" s="177"/>
      <c r="C149" s="1001"/>
      <c r="D149" s="1001"/>
      <c r="E149" s="1002"/>
      <c r="F149" s="1003"/>
      <c r="I149" s="144"/>
      <c r="J149" s="144"/>
      <c r="K149" s="144"/>
      <c r="L149" s="144"/>
      <c r="M149" s="144"/>
      <c r="N149" s="144"/>
    </row>
    <row r="150" spans="1:14" ht="12.75" customHeight="1">
      <c r="A150" s="192" t="s">
        <v>411</v>
      </c>
      <c r="B150" s="178"/>
      <c r="C150" s="1005"/>
      <c r="D150" s="1005"/>
      <c r="E150" s="1006"/>
      <c r="F150" s="1007"/>
      <c r="I150" s="144"/>
      <c r="J150" s="144"/>
      <c r="K150" s="144"/>
      <c r="L150" s="144"/>
      <c r="M150" s="144"/>
      <c r="N150" s="144"/>
    </row>
    <row r="151" spans="1:14" ht="24.75" customHeight="1">
      <c r="A151" s="718" t="s">
        <v>482</v>
      </c>
      <c r="B151" s="177"/>
      <c r="C151" s="963">
        <f>C152</f>
        <v>0</v>
      </c>
      <c r="D151" s="963">
        <f t="shared" ref="D151:F151" si="47">D152</f>
        <v>0</v>
      </c>
      <c r="E151" s="963">
        <f t="shared" si="47"/>
        <v>0</v>
      </c>
      <c r="F151" s="1008">
        <f t="shared" si="47"/>
        <v>0</v>
      </c>
      <c r="I151" s="144"/>
      <c r="J151" s="144"/>
      <c r="K151" s="144"/>
      <c r="L151" s="144"/>
      <c r="M151" s="144"/>
      <c r="N151" s="144"/>
    </row>
    <row r="152" spans="1:14" ht="12.75" customHeight="1" thickBot="1">
      <c r="A152" s="705" t="s">
        <v>411</v>
      </c>
      <c r="B152" s="177"/>
      <c r="C152" s="963"/>
      <c r="D152" s="963"/>
      <c r="E152" s="963"/>
      <c r="F152" s="1008"/>
      <c r="I152" s="144"/>
      <c r="J152" s="144"/>
      <c r="K152" s="144"/>
      <c r="L152" s="144"/>
      <c r="M152" s="144"/>
      <c r="N152" s="144"/>
    </row>
    <row r="153" spans="1:14" ht="13.5" customHeight="1" thickBot="1">
      <c r="A153" s="194" t="s">
        <v>390</v>
      </c>
      <c r="B153" s="193">
        <v>208</v>
      </c>
      <c r="C153" s="997">
        <f>SUM(C154:C155)</f>
        <v>2594.1999999999998</v>
      </c>
      <c r="D153" s="997">
        <f t="shared" ref="D153:F153" si="48">SUM(D154:D155)</f>
        <v>2594.1999999999998</v>
      </c>
      <c r="E153" s="997">
        <f t="shared" si="48"/>
        <v>2594.1999999999998</v>
      </c>
      <c r="F153" s="998">
        <f t="shared" si="48"/>
        <v>2594.1999999999998</v>
      </c>
    </row>
    <row r="154" spans="1:14" ht="24.75">
      <c r="A154" s="175" t="s">
        <v>407</v>
      </c>
      <c r="B154" s="179"/>
      <c r="C154" s="985">
        <v>2594.1999999999998</v>
      </c>
      <c r="D154" s="985">
        <v>2594.1999999999998</v>
      </c>
      <c r="E154" s="985">
        <v>2594.1999999999998</v>
      </c>
      <c r="F154" s="986">
        <v>2594.1999999999998</v>
      </c>
    </row>
    <row r="155" spans="1:14" ht="25.5" thickBot="1">
      <c r="A155" s="180" t="s">
        <v>443</v>
      </c>
      <c r="B155" s="181"/>
      <c r="C155" s="987"/>
      <c r="D155" s="987"/>
      <c r="E155" s="987"/>
      <c r="F155" s="988"/>
    </row>
    <row r="156" spans="1:14" ht="15" customHeight="1" thickBot="1">
      <c r="A156" s="860" t="s">
        <v>496</v>
      </c>
      <c r="B156" s="193"/>
      <c r="C156" s="861">
        <f>SUM(C157:C160)</f>
        <v>0</v>
      </c>
      <c r="D156" s="861">
        <f t="shared" ref="D156:F156" si="49">SUM(D157:D160)</f>
        <v>0</v>
      </c>
      <c r="E156" s="861">
        <f t="shared" si="49"/>
        <v>0</v>
      </c>
      <c r="F156" s="1011">
        <f t="shared" si="49"/>
        <v>0</v>
      </c>
    </row>
    <row r="157" spans="1:14">
      <c r="A157" s="859" t="s">
        <v>488</v>
      </c>
      <c r="B157" s="179"/>
      <c r="C157" s="1012"/>
      <c r="D157" s="1012"/>
      <c r="E157" s="1012"/>
      <c r="F157" s="1013"/>
    </row>
    <row r="158" spans="1:14">
      <c r="A158" s="717" t="s">
        <v>489</v>
      </c>
      <c r="B158" s="170"/>
      <c r="C158" s="1014"/>
      <c r="D158" s="1014"/>
      <c r="E158" s="1014"/>
      <c r="F158" s="1015"/>
    </row>
    <row r="159" spans="1:14">
      <c r="A159" s="717" t="s">
        <v>487</v>
      </c>
      <c r="B159" s="170"/>
      <c r="C159" s="1014"/>
      <c r="D159" s="1014"/>
      <c r="E159" s="1014"/>
      <c r="F159" s="1015"/>
    </row>
    <row r="160" spans="1:14" ht="15.75" thickBot="1">
      <c r="A160" s="717" t="s">
        <v>495</v>
      </c>
      <c r="B160" s="170"/>
      <c r="C160" s="1014"/>
      <c r="D160" s="1014"/>
      <c r="E160" s="1014"/>
      <c r="F160" s="1015"/>
    </row>
    <row r="161" spans="1:14" ht="15" customHeight="1" thickBot="1">
      <c r="A161" s="186" t="s">
        <v>21</v>
      </c>
      <c r="B161" s="195">
        <v>209</v>
      </c>
      <c r="C161" s="997" t="s">
        <v>28</v>
      </c>
      <c r="D161" s="997" t="s">
        <v>28</v>
      </c>
      <c r="E161" s="997" t="s">
        <v>28</v>
      </c>
      <c r="F161" s="998">
        <f>F162+F165+F168+F171+F174</f>
        <v>1740.7000000000003</v>
      </c>
    </row>
    <row r="162" spans="1:14" ht="26.25" customHeight="1">
      <c r="A162" s="706" t="s">
        <v>444</v>
      </c>
      <c r="B162" s="707"/>
      <c r="C162" s="999" t="s">
        <v>28</v>
      </c>
      <c r="D162" s="999" t="s">
        <v>28</v>
      </c>
      <c r="E162" s="999" t="s">
        <v>28</v>
      </c>
      <c r="F162" s="1000">
        <f t="shared" ref="F162" si="50">F163+F164</f>
        <v>1613.6000000000001</v>
      </c>
      <c r="I162" s="144"/>
      <c r="J162" s="144"/>
      <c r="K162" s="144"/>
      <c r="L162" s="144"/>
      <c r="M162" s="144"/>
      <c r="N162" s="144"/>
    </row>
    <row r="163" spans="1:14" ht="12.75" customHeight="1">
      <c r="A163" s="189" t="s">
        <v>410</v>
      </c>
      <c r="B163" s="177"/>
      <c r="C163" s="1001" t="s">
        <v>28</v>
      </c>
      <c r="D163" s="1001" t="s">
        <v>28</v>
      </c>
      <c r="E163" s="1002" t="s">
        <v>28</v>
      </c>
      <c r="F163" s="1003">
        <v>1526.7</v>
      </c>
      <c r="I163" s="144"/>
      <c r="J163" s="144"/>
      <c r="K163" s="144"/>
      <c r="L163" s="144"/>
      <c r="M163" s="144"/>
      <c r="N163" s="144"/>
    </row>
    <row r="164" spans="1:14" ht="12.75" customHeight="1">
      <c r="A164" s="189" t="s">
        <v>411</v>
      </c>
      <c r="B164" s="177"/>
      <c r="C164" s="1001" t="s">
        <v>28</v>
      </c>
      <c r="D164" s="1001" t="s">
        <v>28</v>
      </c>
      <c r="E164" s="1002" t="s">
        <v>28</v>
      </c>
      <c r="F164" s="1003">
        <v>86.9</v>
      </c>
      <c r="I164" s="144"/>
      <c r="J164" s="144"/>
      <c r="K164" s="144"/>
      <c r="L164" s="144"/>
      <c r="M164" s="144"/>
      <c r="N164" s="144"/>
    </row>
    <row r="165" spans="1:14" ht="24.75" customHeight="1">
      <c r="A165" s="190" t="s">
        <v>445</v>
      </c>
      <c r="B165" s="177"/>
      <c r="C165" s="1001" t="s">
        <v>28</v>
      </c>
      <c r="D165" s="1001" t="s">
        <v>28</v>
      </c>
      <c r="E165" s="1001" t="s">
        <v>28</v>
      </c>
      <c r="F165" s="1004">
        <f t="shared" ref="F165" si="51">F166+F167</f>
        <v>0</v>
      </c>
      <c r="I165" s="144"/>
      <c r="J165" s="144"/>
      <c r="K165" s="144"/>
      <c r="L165" s="144"/>
      <c r="M165" s="144"/>
      <c r="N165" s="144"/>
    </row>
    <row r="166" spans="1:14" ht="12.75" customHeight="1">
      <c r="A166" s="189" t="s">
        <v>410</v>
      </c>
      <c r="B166" s="177"/>
      <c r="C166" s="1001" t="s">
        <v>28</v>
      </c>
      <c r="D166" s="1001" t="s">
        <v>28</v>
      </c>
      <c r="E166" s="1002" t="s">
        <v>28</v>
      </c>
      <c r="F166" s="1003"/>
      <c r="I166" s="144"/>
      <c r="J166" s="144"/>
      <c r="K166" s="144"/>
      <c r="L166" s="144"/>
      <c r="M166" s="144"/>
      <c r="N166" s="144"/>
    </row>
    <row r="167" spans="1:14" ht="12.75" customHeight="1">
      <c r="A167" s="189" t="s">
        <v>411</v>
      </c>
      <c r="B167" s="177"/>
      <c r="C167" s="1001" t="s">
        <v>28</v>
      </c>
      <c r="D167" s="1001" t="s">
        <v>28</v>
      </c>
      <c r="E167" s="1002" t="s">
        <v>28</v>
      </c>
      <c r="F167" s="1003"/>
      <c r="I167" s="144"/>
      <c r="J167" s="144"/>
      <c r="K167" s="144"/>
      <c r="L167" s="144"/>
      <c r="M167" s="144"/>
      <c r="N167" s="144"/>
    </row>
    <row r="168" spans="1:14" ht="12.75" customHeight="1">
      <c r="A168" s="191" t="s">
        <v>446</v>
      </c>
      <c r="B168" s="177"/>
      <c r="C168" s="1001" t="s">
        <v>28</v>
      </c>
      <c r="D168" s="1001" t="s">
        <v>28</v>
      </c>
      <c r="E168" s="1001" t="s">
        <v>28</v>
      </c>
      <c r="F168" s="1004">
        <f t="shared" ref="F168" si="52">F169+F170</f>
        <v>63.9</v>
      </c>
      <c r="I168" s="144"/>
      <c r="J168" s="144"/>
      <c r="K168" s="144"/>
      <c r="L168" s="144"/>
      <c r="M168" s="144"/>
      <c r="N168" s="144"/>
    </row>
    <row r="169" spans="1:14" ht="12.75" customHeight="1">
      <c r="A169" s="189" t="s">
        <v>410</v>
      </c>
      <c r="B169" s="177"/>
      <c r="C169" s="1001" t="s">
        <v>28</v>
      </c>
      <c r="D169" s="1001" t="s">
        <v>28</v>
      </c>
      <c r="E169" s="1002" t="s">
        <v>28</v>
      </c>
      <c r="F169" s="1003">
        <v>62.8</v>
      </c>
      <c r="I169" s="144"/>
      <c r="J169" s="144"/>
      <c r="K169" s="144"/>
      <c r="L169" s="144"/>
      <c r="M169" s="144"/>
      <c r="N169" s="144"/>
    </row>
    <row r="170" spans="1:14" ht="12.75" customHeight="1">
      <c r="A170" s="189" t="s">
        <v>411</v>
      </c>
      <c r="B170" s="177"/>
      <c r="C170" s="1001" t="s">
        <v>28</v>
      </c>
      <c r="D170" s="1001" t="s">
        <v>28</v>
      </c>
      <c r="E170" s="1002" t="s">
        <v>28</v>
      </c>
      <c r="F170" s="1003">
        <v>1.1000000000000001</v>
      </c>
      <c r="I170" s="144"/>
      <c r="J170" s="144"/>
      <c r="K170" s="144"/>
      <c r="L170" s="144"/>
      <c r="M170" s="144"/>
      <c r="N170" s="144"/>
    </row>
    <row r="171" spans="1:14" ht="12.75" customHeight="1">
      <c r="A171" s="191" t="s">
        <v>447</v>
      </c>
      <c r="B171" s="177"/>
      <c r="C171" s="1001" t="s">
        <v>28</v>
      </c>
      <c r="D171" s="1001" t="s">
        <v>28</v>
      </c>
      <c r="E171" s="1001" t="s">
        <v>28</v>
      </c>
      <c r="F171" s="1004">
        <f t="shared" ref="F171" si="53">F172+F173</f>
        <v>63.2</v>
      </c>
      <c r="I171" s="144"/>
      <c r="J171" s="144"/>
      <c r="K171" s="144"/>
      <c r="L171" s="144"/>
      <c r="M171" s="144"/>
      <c r="N171" s="144"/>
    </row>
    <row r="172" spans="1:14" ht="12.75" customHeight="1">
      <c r="A172" s="189" t="s">
        <v>410</v>
      </c>
      <c r="B172" s="177"/>
      <c r="C172" s="1001" t="s">
        <v>28</v>
      </c>
      <c r="D172" s="1001" t="s">
        <v>28</v>
      </c>
      <c r="E172" s="1002" t="s">
        <v>28</v>
      </c>
      <c r="F172" s="1003">
        <v>63.2</v>
      </c>
      <c r="I172" s="144"/>
      <c r="J172" s="144"/>
      <c r="K172" s="144"/>
      <c r="L172" s="144"/>
      <c r="M172" s="144"/>
      <c r="N172" s="144"/>
    </row>
    <row r="173" spans="1:14" ht="12.75" customHeight="1">
      <c r="A173" s="192" t="s">
        <v>411</v>
      </c>
      <c r="B173" s="178"/>
      <c r="C173" s="1005" t="s">
        <v>28</v>
      </c>
      <c r="D173" s="1005" t="s">
        <v>28</v>
      </c>
      <c r="E173" s="1006" t="s">
        <v>28</v>
      </c>
      <c r="F173" s="1007"/>
      <c r="I173" s="144"/>
      <c r="J173" s="144"/>
      <c r="K173" s="144"/>
      <c r="L173" s="144"/>
      <c r="M173" s="144"/>
      <c r="N173" s="144"/>
    </row>
    <row r="174" spans="1:14" ht="24.75" customHeight="1">
      <c r="A174" s="719" t="s">
        <v>482</v>
      </c>
      <c r="B174" s="177"/>
      <c r="C174" s="1005" t="s">
        <v>28</v>
      </c>
      <c r="D174" s="1005" t="s">
        <v>28</v>
      </c>
      <c r="E174" s="1006" t="s">
        <v>28</v>
      </c>
      <c r="F174" s="1008">
        <f t="shared" ref="F174" si="54">F175</f>
        <v>0</v>
      </c>
      <c r="I174" s="144"/>
      <c r="J174" s="144"/>
      <c r="K174" s="144"/>
      <c r="L174" s="144"/>
      <c r="M174" s="144"/>
      <c r="N174" s="144"/>
    </row>
    <row r="175" spans="1:14" ht="12.75" customHeight="1" thickBot="1">
      <c r="A175" s="197" t="s">
        <v>411</v>
      </c>
      <c r="B175" s="198"/>
      <c r="C175" s="1005" t="s">
        <v>28</v>
      </c>
      <c r="D175" s="1005" t="s">
        <v>28</v>
      </c>
      <c r="E175" s="1006" t="s">
        <v>28</v>
      </c>
      <c r="F175" s="1008"/>
      <c r="I175" s="144"/>
      <c r="J175" s="144"/>
      <c r="K175" s="144"/>
      <c r="L175" s="144"/>
      <c r="M175" s="144"/>
      <c r="N175" s="144"/>
    </row>
    <row r="176" spans="1:14" ht="15" customHeight="1" thickBot="1">
      <c r="A176" s="196" t="s">
        <v>452</v>
      </c>
      <c r="B176" s="195">
        <v>210</v>
      </c>
      <c r="C176" s="997" t="s">
        <v>28</v>
      </c>
      <c r="D176" s="997" t="s">
        <v>28</v>
      </c>
      <c r="E176" s="998">
        <f>E177+E180+E183+E186+E189</f>
        <v>281.8</v>
      </c>
      <c r="F176" s="998" t="s">
        <v>28</v>
      </c>
    </row>
    <row r="177" spans="1:15" ht="26.25" customHeight="1">
      <c r="A177" s="706" t="s">
        <v>448</v>
      </c>
      <c r="B177" s="707"/>
      <c r="C177" s="999" t="s">
        <v>28</v>
      </c>
      <c r="D177" s="999" t="s">
        <v>28</v>
      </c>
      <c r="E177" s="1001">
        <f t="shared" ref="E177" si="55">E178+E179</f>
        <v>238.8</v>
      </c>
      <c r="F177" s="1000" t="s">
        <v>28</v>
      </c>
      <c r="I177" s="144"/>
      <c r="J177" s="144"/>
      <c r="K177" s="144"/>
      <c r="L177" s="144"/>
      <c r="M177" s="144"/>
      <c r="N177" s="144"/>
    </row>
    <row r="178" spans="1:15" ht="12.75" customHeight="1">
      <c r="A178" s="189" t="s">
        <v>410</v>
      </c>
      <c r="B178" s="177"/>
      <c r="C178" s="1001" t="s">
        <v>28</v>
      </c>
      <c r="D178" s="1001" t="s">
        <v>28</v>
      </c>
      <c r="E178" s="1002"/>
      <c r="F178" s="1004" t="s">
        <v>28</v>
      </c>
      <c r="I178" s="144"/>
      <c r="J178" s="144"/>
      <c r="K178" s="144"/>
      <c r="L178" s="144"/>
      <c r="M178" s="144"/>
      <c r="N178" s="144"/>
    </row>
    <row r="179" spans="1:15" ht="12.75" customHeight="1">
      <c r="A179" s="189" t="s">
        <v>411</v>
      </c>
      <c r="B179" s="177"/>
      <c r="C179" s="1001" t="s">
        <v>28</v>
      </c>
      <c r="D179" s="1001" t="s">
        <v>28</v>
      </c>
      <c r="E179" s="1002">
        <v>238.8</v>
      </c>
      <c r="F179" s="1004" t="s">
        <v>28</v>
      </c>
      <c r="I179" s="144"/>
      <c r="J179" s="144"/>
      <c r="K179" s="144"/>
      <c r="L179" s="144"/>
      <c r="M179" s="144"/>
      <c r="N179" s="144"/>
    </row>
    <row r="180" spans="1:15" ht="24.75" customHeight="1">
      <c r="A180" s="190" t="s">
        <v>449</v>
      </c>
      <c r="B180" s="177"/>
      <c r="C180" s="1001" t="s">
        <v>28</v>
      </c>
      <c r="D180" s="1001" t="s">
        <v>28</v>
      </c>
      <c r="E180" s="1001">
        <f t="shared" ref="E180" si="56">E181+E182</f>
        <v>0</v>
      </c>
      <c r="F180" s="1004" t="s">
        <v>28</v>
      </c>
      <c r="I180" s="144"/>
      <c r="J180" s="144"/>
      <c r="K180" s="144"/>
      <c r="L180" s="144"/>
      <c r="M180" s="144"/>
      <c r="N180" s="144"/>
    </row>
    <row r="181" spans="1:15" ht="12.75" customHeight="1">
      <c r="A181" s="189" t="s">
        <v>410</v>
      </c>
      <c r="B181" s="177"/>
      <c r="C181" s="1001" t="s">
        <v>28</v>
      </c>
      <c r="D181" s="1001" t="s">
        <v>28</v>
      </c>
      <c r="E181" s="1002"/>
      <c r="F181" s="1004" t="s">
        <v>28</v>
      </c>
      <c r="I181" s="144"/>
      <c r="J181" s="144"/>
      <c r="K181" s="144"/>
      <c r="L181" s="144"/>
      <c r="M181" s="144"/>
      <c r="N181" s="144"/>
    </row>
    <row r="182" spans="1:15" ht="12.75" customHeight="1">
      <c r="A182" s="189" t="s">
        <v>411</v>
      </c>
      <c r="B182" s="177"/>
      <c r="C182" s="1001" t="s">
        <v>28</v>
      </c>
      <c r="D182" s="1001" t="s">
        <v>28</v>
      </c>
      <c r="E182" s="1002"/>
      <c r="F182" s="1004" t="s">
        <v>28</v>
      </c>
      <c r="I182" s="144"/>
      <c r="J182" s="144"/>
      <c r="K182" s="144"/>
      <c r="L182" s="144"/>
      <c r="M182" s="144"/>
      <c r="N182" s="144"/>
    </row>
    <row r="183" spans="1:15" ht="12.75" customHeight="1">
      <c r="A183" s="191" t="s">
        <v>450</v>
      </c>
      <c r="B183" s="177"/>
      <c r="C183" s="1001" t="s">
        <v>28</v>
      </c>
      <c r="D183" s="1001" t="s">
        <v>28</v>
      </c>
      <c r="E183" s="1001">
        <f t="shared" ref="E183" si="57">E184+E185</f>
        <v>43</v>
      </c>
      <c r="F183" s="1004" t="s">
        <v>28</v>
      </c>
      <c r="I183" s="144"/>
      <c r="J183" s="144"/>
      <c r="K183" s="144"/>
      <c r="L183" s="144"/>
      <c r="M183" s="144"/>
      <c r="N183" s="144"/>
    </row>
    <row r="184" spans="1:15" ht="12.75" customHeight="1">
      <c r="A184" s="189" t="s">
        <v>410</v>
      </c>
      <c r="B184" s="177"/>
      <c r="C184" s="1001" t="s">
        <v>28</v>
      </c>
      <c r="D184" s="1001" t="s">
        <v>28</v>
      </c>
      <c r="E184" s="1002"/>
      <c r="F184" s="1004" t="s">
        <v>28</v>
      </c>
      <c r="I184" s="144"/>
      <c r="J184" s="144"/>
      <c r="K184" s="144"/>
      <c r="L184" s="144"/>
      <c r="M184" s="144"/>
      <c r="N184" s="144"/>
    </row>
    <row r="185" spans="1:15" ht="12.75" customHeight="1">
      <c r="A185" s="189" t="s">
        <v>411</v>
      </c>
      <c r="B185" s="177"/>
      <c r="C185" s="1001" t="s">
        <v>28</v>
      </c>
      <c r="D185" s="1001" t="s">
        <v>28</v>
      </c>
      <c r="E185" s="1002">
        <v>43</v>
      </c>
      <c r="F185" s="1004" t="s">
        <v>28</v>
      </c>
      <c r="I185" s="144"/>
      <c r="J185" s="144"/>
      <c r="K185" s="144"/>
      <c r="L185" s="144"/>
      <c r="M185" s="144"/>
      <c r="N185" s="144"/>
    </row>
    <row r="186" spans="1:15" ht="12.75" customHeight="1">
      <c r="A186" s="191" t="s">
        <v>451</v>
      </c>
      <c r="B186" s="177"/>
      <c r="C186" s="1001" t="s">
        <v>28</v>
      </c>
      <c r="D186" s="1001" t="s">
        <v>28</v>
      </c>
      <c r="E186" s="1001">
        <f t="shared" ref="E186" si="58">E187+E188</f>
        <v>0</v>
      </c>
      <c r="F186" s="1004" t="s">
        <v>28</v>
      </c>
      <c r="I186" s="144"/>
      <c r="J186" s="144"/>
      <c r="K186" s="144"/>
      <c r="L186" s="144"/>
      <c r="M186" s="144"/>
      <c r="N186" s="144"/>
    </row>
    <row r="187" spans="1:15" ht="12.75" customHeight="1">
      <c r="A187" s="189" t="s">
        <v>410</v>
      </c>
      <c r="B187" s="177"/>
      <c r="C187" s="1001" t="s">
        <v>28</v>
      </c>
      <c r="D187" s="1001" t="s">
        <v>28</v>
      </c>
      <c r="E187" s="1002"/>
      <c r="F187" s="1004" t="s">
        <v>28</v>
      </c>
      <c r="I187" s="144"/>
      <c r="J187" s="144"/>
      <c r="K187" s="144"/>
      <c r="L187" s="144"/>
      <c r="M187" s="144"/>
      <c r="N187" s="144"/>
    </row>
    <row r="188" spans="1:15" ht="12.75" customHeight="1">
      <c r="A188" s="189" t="s">
        <v>411</v>
      </c>
      <c r="B188" s="177"/>
      <c r="C188" s="1005" t="s">
        <v>28</v>
      </c>
      <c r="D188" s="1005" t="s">
        <v>28</v>
      </c>
      <c r="E188" s="1006"/>
      <c r="F188" s="1016" t="s">
        <v>28</v>
      </c>
      <c r="I188" s="144"/>
      <c r="J188" s="144"/>
      <c r="K188" s="144"/>
      <c r="L188" s="144"/>
      <c r="M188" s="144"/>
      <c r="N188" s="144"/>
    </row>
    <row r="189" spans="1:15" ht="24.75" customHeight="1">
      <c r="A189" s="719" t="s">
        <v>482</v>
      </c>
      <c r="B189" s="177"/>
      <c r="C189" s="1005" t="s">
        <v>28</v>
      </c>
      <c r="D189" s="1005" t="s">
        <v>28</v>
      </c>
      <c r="E189" s="1017">
        <f t="shared" ref="E189" si="59">E190</f>
        <v>0</v>
      </c>
      <c r="F189" s="1016" t="s">
        <v>28</v>
      </c>
      <c r="I189" s="144"/>
      <c r="J189" s="144"/>
      <c r="K189" s="144"/>
      <c r="L189" s="144"/>
      <c r="M189" s="144"/>
      <c r="N189" s="144"/>
    </row>
    <row r="190" spans="1:15" ht="12.75" customHeight="1" thickBot="1">
      <c r="A190" s="197" t="s">
        <v>411</v>
      </c>
      <c r="B190" s="198"/>
      <c r="C190" s="1018" t="s">
        <v>28</v>
      </c>
      <c r="D190" s="1018" t="s">
        <v>28</v>
      </c>
      <c r="E190" s="1019"/>
      <c r="F190" s="1020" t="s">
        <v>28</v>
      </c>
      <c r="I190" s="144"/>
      <c r="J190" s="144"/>
      <c r="K190" s="144"/>
      <c r="L190" s="144"/>
      <c r="M190" s="144"/>
      <c r="N190" s="144"/>
    </row>
    <row r="191" spans="1:15" s="147" customFormat="1" ht="16.5" customHeight="1">
      <c r="A191" s="720" t="s">
        <v>46</v>
      </c>
      <c r="B191" s="721"/>
      <c r="C191" s="720"/>
      <c r="D191" s="722"/>
      <c r="E191" s="722"/>
      <c r="F191" s="722"/>
      <c r="G191" s="146"/>
      <c r="H191" s="146"/>
      <c r="I191" s="146"/>
      <c r="J191" s="146"/>
      <c r="K191" s="146"/>
      <c r="L191" s="146"/>
      <c r="M191" s="146"/>
      <c r="N191" s="146"/>
      <c r="O191" s="146"/>
    </row>
    <row r="192" spans="1:15" s="147" customFormat="1" ht="20.25" customHeight="1">
      <c r="A192" s="1046" t="s">
        <v>362</v>
      </c>
      <c r="B192" s="1046"/>
      <c r="C192" s="1046"/>
      <c r="D192" s="1046"/>
      <c r="E192" s="1046"/>
      <c r="F192" s="1046"/>
      <c r="G192" s="145"/>
      <c r="H192" s="199"/>
      <c r="I192" s="199"/>
      <c r="J192" s="199"/>
      <c r="K192" s="199"/>
      <c r="L192" s="199"/>
      <c r="M192" s="199"/>
      <c r="N192" s="199"/>
      <c r="O192" s="199"/>
    </row>
    <row r="193" spans="1:15" s="147" customFormat="1" ht="13.5" customHeight="1">
      <c r="A193" s="1042" t="s">
        <v>47</v>
      </c>
      <c r="B193" s="1042"/>
      <c r="C193" s="1042"/>
      <c r="D193" s="1042"/>
      <c r="E193" s="1042"/>
      <c r="F193" s="1042"/>
      <c r="G193" s="200"/>
      <c r="H193" s="200"/>
      <c r="I193" s="200"/>
      <c r="J193" s="200"/>
      <c r="K193" s="200"/>
      <c r="L193" s="200"/>
      <c r="M193" s="200"/>
      <c r="N193" s="200"/>
      <c r="O193" s="200"/>
    </row>
    <row r="194" spans="1:15" ht="8.25" customHeight="1">
      <c r="A194" s="723"/>
      <c r="B194" s="704"/>
      <c r="C194" s="724"/>
      <c r="D194" s="724"/>
      <c r="E194" s="724"/>
      <c r="F194" s="724"/>
    </row>
    <row r="195" spans="1:15" ht="14.25" customHeight="1">
      <c r="A195" s="310" t="s">
        <v>22</v>
      </c>
      <c r="B195" s="1022"/>
      <c r="C195" s="1022"/>
      <c r="D195" s="1023" t="s">
        <v>509</v>
      </c>
      <c r="E195" s="1023"/>
      <c r="F195" s="335"/>
    </row>
    <row r="196" spans="1:15" ht="12" customHeight="1">
      <c r="A196" s="311"/>
      <c r="B196" s="1021" t="s">
        <v>23</v>
      </c>
      <c r="C196" s="1021"/>
      <c r="D196" s="1021" t="s">
        <v>24</v>
      </c>
      <c r="E196" s="1021"/>
      <c r="F196" s="335"/>
    </row>
    <row r="197" spans="1:15" ht="12.75" customHeight="1">
      <c r="A197" s="310" t="s">
        <v>287</v>
      </c>
      <c r="B197" s="1025"/>
      <c r="C197" s="1025"/>
      <c r="D197" s="1025" t="s">
        <v>510</v>
      </c>
      <c r="E197" s="1025"/>
      <c r="F197" s="335"/>
    </row>
    <row r="198" spans="1:15" ht="11.25" customHeight="1">
      <c r="A198" s="311"/>
      <c r="B198" s="1021" t="s">
        <v>23</v>
      </c>
      <c r="C198" s="1021"/>
      <c r="D198" s="1021" t="s">
        <v>24</v>
      </c>
      <c r="E198" s="1021"/>
      <c r="F198" s="335"/>
    </row>
    <row r="199" spans="1:15" ht="13.5" customHeight="1">
      <c r="A199" s="310" t="s">
        <v>291</v>
      </c>
      <c r="B199" s="1022"/>
      <c r="C199" s="1022"/>
      <c r="D199" s="1024"/>
      <c r="E199" s="1024"/>
      <c r="F199" s="335"/>
    </row>
    <row r="200" spans="1:15" ht="12.75" customHeight="1">
      <c r="A200" s="312"/>
      <c r="B200" s="1021" t="s">
        <v>23</v>
      </c>
      <c r="C200" s="1021"/>
      <c r="D200" s="1021" t="s">
        <v>24</v>
      </c>
      <c r="E200" s="1021"/>
      <c r="F200" s="335"/>
    </row>
    <row r="201" spans="1:15" ht="15.75">
      <c r="A201" s="336" t="s">
        <v>542</v>
      </c>
      <c r="B201" s="337"/>
      <c r="C201" s="337"/>
      <c r="D201" s="337"/>
      <c r="E201" s="337"/>
      <c r="F201" s="337"/>
    </row>
  </sheetData>
  <mergeCells count="32">
    <mergeCell ref="A193:F193"/>
    <mergeCell ref="A9:E9"/>
    <mergeCell ref="A10:E10"/>
    <mergeCell ref="A11:E11"/>
    <mergeCell ref="A192:F192"/>
    <mergeCell ref="E3:F3"/>
    <mergeCell ref="E1:F1"/>
    <mergeCell ref="E2:F2"/>
    <mergeCell ref="A5:F5"/>
    <mergeCell ref="A6:F6"/>
    <mergeCell ref="A7:F7"/>
    <mergeCell ref="F15:F16"/>
    <mergeCell ref="A15:A16"/>
    <mergeCell ref="B15:B16"/>
    <mergeCell ref="C15:C16"/>
    <mergeCell ref="D15:D16"/>
    <mergeCell ref="E15:E16"/>
    <mergeCell ref="B8:C8"/>
    <mergeCell ref="A13:D13"/>
    <mergeCell ref="A12:D12"/>
    <mergeCell ref="B200:C200"/>
    <mergeCell ref="D200:E200"/>
    <mergeCell ref="B195:C195"/>
    <mergeCell ref="D195:E195"/>
    <mergeCell ref="B196:C196"/>
    <mergeCell ref="D196:E196"/>
    <mergeCell ref="B199:C199"/>
    <mergeCell ref="D199:E199"/>
    <mergeCell ref="B197:C197"/>
    <mergeCell ref="D197:E197"/>
    <mergeCell ref="B198:C198"/>
    <mergeCell ref="D198:E198"/>
  </mergeCells>
  <printOptions horizontalCentered="1" verticalCentered="1"/>
  <pageMargins left="0.11811023622047245" right="0" top="0" bottom="0" header="0.31496062992125984" footer="0.31496062992125984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O221"/>
  <sheetViews>
    <sheetView view="pageBreakPreview" topLeftCell="A7" zoomScale="130" zoomScaleNormal="100" zoomScaleSheetLayoutView="130" workbookViewId="0">
      <selection activeCell="F29" sqref="F29"/>
    </sheetView>
  </sheetViews>
  <sheetFormatPr defaultRowHeight="12.75"/>
  <cols>
    <col min="1" max="1" width="60" style="439" customWidth="1"/>
    <col min="2" max="2" width="5.5703125" style="439" customWidth="1"/>
    <col min="3" max="3" width="10.28515625" style="439" customWidth="1"/>
    <col min="4" max="4" width="12.42578125" style="439" customWidth="1"/>
    <col min="5" max="5" width="9.28515625" style="439" customWidth="1"/>
    <col min="6" max="6" width="11.42578125" style="441" customWidth="1"/>
    <col min="7" max="17" width="5" style="439" customWidth="1"/>
    <col min="18" max="16384" width="9.140625" style="439"/>
  </cols>
  <sheetData>
    <row r="1" spans="1:6">
      <c r="A1" s="1104"/>
      <c r="D1" s="1040" t="s">
        <v>25</v>
      </c>
      <c r="E1" s="1040"/>
      <c r="F1" s="1040"/>
    </row>
    <row r="2" spans="1:6">
      <c r="A2" s="1104"/>
      <c r="D2" s="1038" t="s">
        <v>385</v>
      </c>
      <c r="E2" s="1038"/>
      <c r="F2" s="1038"/>
    </row>
    <row r="3" spans="1:6" ht="15.75">
      <c r="A3" s="1105" t="s">
        <v>328</v>
      </c>
      <c r="B3" s="1105"/>
      <c r="C3" s="1105"/>
      <c r="D3" s="1105"/>
      <c r="E3" s="1105"/>
      <c r="F3" s="1105"/>
    </row>
    <row r="4" spans="1:6">
      <c r="A4" s="1106" t="s">
        <v>123</v>
      </c>
      <c r="B4" s="1106"/>
      <c r="C4" s="1106"/>
      <c r="D4" s="1106"/>
      <c r="E4" s="1106"/>
      <c r="F4" s="1106"/>
    </row>
    <row r="5" spans="1:6" ht="15.75">
      <c r="A5" s="1102" t="s">
        <v>275</v>
      </c>
      <c r="B5" s="1103"/>
      <c r="C5" s="1103"/>
      <c r="D5" s="1103"/>
      <c r="E5" s="1103"/>
      <c r="F5" s="1103"/>
    </row>
    <row r="6" spans="1:6">
      <c r="A6" s="440"/>
      <c r="B6" s="440"/>
      <c r="C6" s="440"/>
      <c r="D6" s="440"/>
      <c r="E6" s="440"/>
    </row>
    <row r="7" spans="1:6" ht="15.75">
      <c r="A7" s="1107" t="s">
        <v>499</v>
      </c>
      <c r="B7" s="1105"/>
      <c r="C7" s="1105"/>
      <c r="D7" s="1105"/>
      <c r="E7" s="1105"/>
      <c r="F7" s="1105"/>
    </row>
    <row r="8" spans="1:6" ht="14.25">
      <c r="E8" s="442"/>
      <c r="F8" s="156" t="s">
        <v>27</v>
      </c>
    </row>
    <row r="9" spans="1:6" ht="14.25">
      <c r="A9" s="1101" t="s">
        <v>543</v>
      </c>
      <c r="B9" s="1101"/>
      <c r="C9" s="1101"/>
      <c r="D9" s="1101"/>
      <c r="E9" s="443"/>
      <c r="F9" s="444" t="s">
        <v>392</v>
      </c>
    </row>
    <row r="10" spans="1:6" ht="14.25">
      <c r="A10" s="1101" t="s">
        <v>544</v>
      </c>
      <c r="B10" s="1101"/>
      <c r="C10" s="1101"/>
      <c r="D10" s="1101"/>
      <c r="E10" s="445"/>
      <c r="F10" s="444" t="s">
        <v>393</v>
      </c>
    </row>
    <row r="11" spans="1:6" ht="14.25">
      <c r="A11" s="1101" t="s">
        <v>459</v>
      </c>
      <c r="B11" s="1101"/>
      <c r="C11" s="1101"/>
      <c r="D11" s="1101"/>
      <c r="E11" s="445"/>
      <c r="F11" s="444" t="s">
        <v>394</v>
      </c>
    </row>
    <row r="12" spans="1:6">
      <c r="A12" s="1108" t="s">
        <v>530</v>
      </c>
      <c r="B12" s="1108"/>
      <c r="C12" s="1108"/>
      <c r="D12" s="1108"/>
      <c r="E12" s="438"/>
      <c r="F12" s="437" t="s">
        <v>501</v>
      </c>
    </row>
    <row r="13" spans="1:6" ht="14.25">
      <c r="A13" s="1101" t="s">
        <v>532</v>
      </c>
      <c r="B13" s="1101"/>
      <c r="C13" s="1101"/>
      <c r="D13" s="1101"/>
      <c r="E13" s="445"/>
      <c r="F13" s="446">
        <v>300</v>
      </c>
    </row>
    <row r="14" spans="1:6" ht="13.5" thickBot="1">
      <c r="A14" s="447" t="s">
        <v>124</v>
      </c>
      <c r="B14" s="1109"/>
      <c r="C14" s="1109"/>
      <c r="D14" s="1109"/>
      <c r="E14" s="442"/>
      <c r="F14" s="448"/>
    </row>
    <row r="15" spans="1:6">
      <c r="A15" s="1110" t="s">
        <v>125</v>
      </c>
      <c r="B15" s="1119" t="s">
        <v>126</v>
      </c>
      <c r="C15" s="1121" t="s">
        <v>127</v>
      </c>
      <c r="D15" s="1115"/>
      <c r="E15" s="1116" t="s">
        <v>128</v>
      </c>
      <c r="F15" s="1117"/>
    </row>
    <row r="16" spans="1:6" ht="31.5">
      <c r="A16" s="1111"/>
      <c r="B16" s="1120"/>
      <c r="C16" s="451" t="s">
        <v>129</v>
      </c>
      <c r="D16" s="450" t="s">
        <v>130</v>
      </c>
      <c r="E16" s="451" t="s">
        <v>131</v>
      </c>
      <c r="F16" s="452" t="s">
        <v>132</v>
      </c>
    </row>
    <row r="17" spans="1:10">
      <c r="A17" s="453">
        <v>1</v>
      </c>
      <c r="B17" s="455">
        <v>2</v>
      </c>
      <c r="C17" s="455">
        <v>3</v>
      </c>
      <c r="D17" s="455">
        <v>4</v>
      </c>
      <c r="E17" s="456">
        <v>5</v>
      </c>
      <c r="F17" s="457">
        <v>6</v>
      </c>
    </row>
    <row r="18" spans="1:10" s="460" customFormat="1">
      <c r="A18" s="458" t="s">
        <v>133</v>
      </c>
      <c r="B18" s="516" t="s">
        <v>134</v>
      </c>
      <c r="C18" s="740">
        <v>1</v>
      </c>
      <c r="D18" s="740">
        <v>1</v>
      </c>
      <c r="E18" s="772">
        <v>1</v>
      </c>
      <c r="F18" s="773">
        <v>1</v>
      </c>
      <c r="G18" s="1118"/>
      <c r="H18" s="1118"/>
      <c r="I18" s="1118"/>
      <c r="J18" s="1118"/>
    </row>
    <row r="19" spans="1:10" s="460" customFormat="1">
      <c r="A19" s="461" t="s">
        <v>135</v>
      </c>
      <c r="B19" s="517" t="s">
        <v>136</v>
      </c>
      <c r="C19" s="741">
        <f>C20+C21+C22+C23+C24+C25+C28</f>
        <v>0</v>
      </c>
      <c r="D19" s="741">
        <f>D20+D21+D22+D23+D24+D25+D28</f>
        <v>0</v>
      </c>
      <c r="E19" s="741">
        <f>E20+E21+E22+E23+E24+E25+E28</f>
        <v>0</v>
      </c>
      <c r="F19" s="741">
        <f>F20+F21+F22+F23+F24+F25+F28</f>
        <v>0</v>
      </c>
    </row>
    <row r="20" spans="1:10" hidden="1">
      <c r="A20" s="463" t="s">
        <v>204</v>
      </c>
      <c r="B20" s="518" t="s">
        <v>137</v>
      </c>
      <c r="C20" s="774"/>
      <c r="D20" s="740">
        <f>(E20*8+F20*4)/12</f>
        <v>0</v>
      </c>
      <c r="E20" s="775"/>
      <c r="F20" s="776"/>
    </row>
    <row r="21" spans="1:10" hidden="1">
      <c r="A21" s="463" t="s">
        <v>203</v>
      </c>
      <c r="B21" s="518" t="s">
        <v>138</v>
      </c>
      <c r="C21" s="774"/>
      <c r="D21" s="740">
        <f t="shared" ref="D21:D24" si="0">(E21*8+F21*4)/12</f>
        <v>0</v>
      </c>
      <c r="E21" s="775"/>
      <c r="F21" s="776"/>
    </row>
    <row r="22" spans="1:10" hidden="1">
      <c r="A22" s="463" t="s">
        <v>210</v>
      </c>
      <c r="B22" s="518" t="s">
        <v>139</v>
      </c>
      <c r="C22" s="774"/>
      <c r="D22" s="740">
        <f t="shared" si="0"/>
        <v>0</v>
      </c>
      <c r="E22" s="775"/>
      <c r="F22" s="776"/>
    </row>
    <row r="23" spans="1:10" hidden="1">
      <c r="A23" s="463" t="s">
        <v>224</v>
      </c>
      <c r="B23" s="518" t="s">
        <v>140</v>
      </c>
      <c r="C23" s="774"/>
      <c r="D23" s="740">
        <f t="shared" si="0"/>
        <v>0</v>
      </c>
      <c r="E23" s="775"/>
      <c r="F23" s="776"/>
    </row>
    <row r="24" spans="1:10" hidden="1">
      <c r="A24" s="463" t="s">
        <v>225</v>
      </c>
      <c r="B24" s="518" t="s">
        <v>276</v>
      </c>
      <c r="C24" s="774"/>
      <c r="D24" s="740">
        <f t="shared" si="0"/>
        <v>0</v>
      </c>
      <c r="E24" s="775"/>
      <c r="F24" s="776"/>
    </row>
    <row r="25" spans="1:10">
      <c r="A25" s="463" t="s">
        <v>211</v>
      </c>
      <c r="B25" s="519" t="s">
        <v>141</v>
      </c>
      <c r="C25" s="742">
        <f>C26+C27</f>
        <v>0</v>
      </c>
      <c r="D25" s="742">
        <f t="shared" ref="D25:F25" si="1">D26+D27</f>
        <v>0</v>
      </c>
      <c r="E25" s="777">
        <f t="shared" si="1"/>
        <v>0</v>
      </c>
      <c r="F25" s="778">
        <f t="shared" si="1"/>
        <v>0</v>
      </c>
    </row>
    <row r="26" spans="1:10">
      <c r="A26" s="466" t="s">
        <v>205</v>
      </c>
      <c r="B26" s="518"/>
      <c r="C26" s="774"/>
      <c r="D26" s="740">
        <f t="shared" ref="D26:D27" si="2">(E26*8+F26*4)/12</f>
        <v>0</v>
      </c>
      <c r="E26" s="775"/>
      <c r="F26" s="776"/>
    </row>
    <row r="27" spans="1:10">
      <c r="A27" s="466" t="s">
        <v>202</v>
      </c>
      <c r="B27" s="518"/>
      <c r="C27" s="779"/>
      <c r="D27" s="740">
        <f t="shared" si="2"/>
        <v>0</v>
      </c>
      <c r="E27" s="775"/>
      <c r="F27" s="776"/>
    </row>
    <row r="28" spans="1:10">
      <c r="A28" s="467" t="s">
        <v>209</v>
      </c>
      <c r="B28" s="519" t="s">
        <v>142</v>
      </c>
      <c r="C28" s="743">
        <f>C29+C30</f>
        <v>0</v>
      </c>
      <c r="D28" s="743">
        <f t="shared" ref="D28:F28" si="3">D29+D30</f>
        <v>0</v>
      </c>
      <c r="E28" s="777">
        <f t="shared" si="3"/>
        <v>0</v>
      </c>
      <c r="F28" s="780">
        <f t="shared" si="3"/>
        <v>0</v>
      </c>
    </row>
    <row r="29" spans="1:10">
      <c r="A29" s="466" t="s">
        <v>205</v>
      </c>
      <c r="B29" s="518"/>
      <c r="C29" s="779">
        <f>(E29*8+F29*4)/12</f>
        <v>0</v>
      </c>
      <c r="D29" s="740">
        <f t="shared" ref="D29:D30" si="4">(E29*8+F29*4)/12</f>
        <v>0</v>
      </c>
      <c r="E29" s="775"/>
      <c r="F29" s="776"/>
    </row>
    <row r="30" spans="1:10">
      <c r="A30" s="466" t="s">
        <v>202</v>
      </c>
      <c r="B30" s="518"/>
      <c r="C30" s="779">
        <f>(E30*8+F30*4)/12</f>
        <v>0</v>
      </c>
      <c r="D30" s="740">
        <f t="shared" si="4"/>
        <v>0</v>
      </c>
      <c r="E30" s="775"/>
      <c r="F30" s="776"/>
    </row>
    <row r="31" spans="1:10" s="460" customFormat="1">
      <c r="A31" s="468" t="s">
        <v>143</v>
      </c>
      <c r="B31" s="520" t="s">
        <v>144</v>
      </c>
      <c r="C31" s="781"/>
      <c r="D31" s="744"/>
      <c r="E31" s="782"/>
      <c r="F31" s="783"/>
      <c r="G31" s="470"/>
    </row>
    <row r="32" spans="1:10">
      <c r="A32" s="471" t="s">
        <v>357</v>
      </c>
      <c r="B32" s="518"/>
      <c r="C32" s="745"/>
      <c r="D32" s="745"/>
      <c r="E32" s="784"/>
      <c r="F32" s="785"/>
      <c r="G32" s="472"/>
    </row>
    <row r="33" spans="1:8" s="460" customFormat="1">
      <c r="A33" s="473" t="s">
        <v>206</v>
      </c>
      <c r="B33" s="517" t="s">
        <v>145</v>
      </c>
      <c r="C33" s="746">
        <f>C34+C35+C36+C37+C38+C39+C42+C45</f>
        <v>6</v>
      </c>
      <c r="D33" s="746">
        <f>D34+D35+D36+D37+D38+D39+D42+D45</f>
        <v>6</v>
      </c>
      <c r="E33" s="746">
        <f>E34+E35+E36+E37+E38+E39+E42+E45</f>
        <v>7</v>
      </c>
      <c r="F33" s="1166">
        <f>F34+F35+F36+F37+F38+F39+F42+F45</f>
        <v>4</v>
      </c>
      <c r="G33" s="470"/>
    </row>
    <row r="34" spans="1:8" hidden="1">
      <c r="A34" s="463" t="s">
        <v>204</v>
      </c>
      <c r="B34" s="518" t="s">
        <v>146</v>
      </c>
      <c r="C34" s="786">
        <f>(E34+C49)-C88</f>
        <v>0</v>
      </c>
      <c r="D34" s="740">
        <f t="shared" ref="D34:D38" si="5">(E34*8+F34*4)/12</f>
        <v>0</v>
      </c>
      <c r="E34" s="775"/>
      <c r="F34" s="787">
        <f>(E34+F49+F64)-F76-F88-F103</f>
        <v>0</v>
      </c>
      <c r="G34" s="472"/>
    </row>
    <row r="35" spans="1:8" hidden="1">
      <c r="A35" s="463" t="s">
        <v>203</v>
      </c>
      <c r="B35" s="518" t="s">
        <v>147</v>
      </c>
      <c r="C35" s="786">
        <f>(E35+C50)-C89</f>
        <v>0</v>
      </c>
      <c r="D35" s="740">
        <f t="shared" si="5"/>
        <v>0</v>
      </c>
      <c r="E35" s="775"/>
      <c r="F35" s="787">
        <f>(E35+F50+F65)-F77-F89-F104</f>
        <v>0</v>
      </c>
      <c r="G35" s="472"/>
    </row>
    <row r="36" spans="1:8" hidden="1">
      <c r="A36" s="463" t="s">
        <v>210</v>
      </c>
      <c r="B36" s="518" t="s">
        <v>148</v>
      </c>
      <c r="C36" s="786">
        <f>(E36+C51)-C90</f>
        <v>0</v>
      </c>
      <c r="D36" s="740">
        <f t="shared" si="5"/>
        <v>0</v>
      </c>
      <c r="E36" s="775"/>
      <c r="F36" s="787">
        <f>(E36+F51+F66)-F78-F90-F105</f>
        <v>0</v>
      </c>
      <c r="G36" s="472"/>
    </row>
    <row r="37" spans="1:8" hidden="1">
      <c r="A37" s="463" t="s">
        <v>224</v>
      </c>
      <c r="B37" s="518" t="s">
        <v>149</v>
      </c>
      <c r="C37" s="786">
        <f>(E37+C52)-C91</f>
        <v>0</v>
      </c>
      <c r="D37" s="740">
        <f t="shared" si="5"/>
        <v>0</v>
      </c>
      <c r="E37" s="775"/>
      <c r="F37" s="787">
        <f>(E37+F52+F67)-F79-F91-F106</f>
        <v>0</v>
      </c>
      <c r="G37" s="472"/>
    </row>
    <row r="38" spans="1:8" hidden="1">
      <c r="A38" s="463" t="s">
        <v>225</v>
      </c>
      <c r="B38" s="518" t="s">
        <v>150</v>
      </c>
      <c r="C38" s="786">
        <f>(E38+C53)-C92</f>
        <v>0</v>
      </c>
      <c r="D38" s="740">
        <f t="shared" si="5"/>
        <v>0</v>
      </c>
      <c r="E38" s="775"/>
      <c r="F38" s="787">
        <f>(E38+F53+F68)-F80-F92-F107</f>
        <v>0</v>
      </c>
      <c r="G38" s="472"/>
    </row>
    <row r="39" spans="1:8">
      <c r="A39" s="463" t="s">
        <v>211</v>
      </c>
      <c r="B39" s="519" t="s">
        <v>151</v>
      </c>
      <c r="C39" s="747">
        <f>C40+C41</f>
        <v>0</v>
      </c>
      <c r="D39" s="747">
        <f t="shared" ref="D39:F39" si="6">D40+D41</f>
        <v>0</v>
      </c>
      <c r="E39" s="777">
        <f t="shared" si="6"/>
        <v>0</v>
      </c>
      <c r="F39" s="780">
        <f t="shared" si="6"/>
        <v>0</v>
      </c>
      <c r="G39" s="472"/>
    </row>
    <row r="40" spans="1:8">
      <c r="A40" s="466" t="s">
        <v>205</v>
      </c>
      <c r="B40" s="518"/>
      <c r="C40" s="749">
        <f>(E40+C55)-C94</f>
        <v>0</v>
      </c>
      <c r="D40" s="740">
        <f t="shared" ref="D40:D41" si="7">(E40*8+F40*4)/12</f>
        <v>0</v>
      </c>
      <c r="E40" s="788"/>
      <c r="F40" s="798"/>
      <c r="G40" s="472"/>
    </row>
    <row r="41" spans="1:8">
      <c r="A41" s="466" t="s">
        <v>202</v>
      </c>
      <c r="B41" s="518"/>
      <c r="C41" s="749">
        <f>(E41+C56)-C95</f>
        <v>0</v>
      </c>
      <c r="D41" s="740">
        <f t="shared" si="7"/>
        <v>0</v>
      </c>
      <c r="E41" s="775"/>
      <c r="F41" s="789">
        <f>(E41+F56+F71)-F83-F95-F110</f>
        <v>0</v>
      </c>
      <c r="G41" s="472"/>
    </row>
    <row r="42" spans="1:8">
      <c r="A42" s="467" t="s">
        <v>209</v>
      </c>
      <c r="B42" s="519" t="s">
        <v>277</v>
      </c>
      <c r="C42" s="747">
        <f>C43+C44</f>
        <v>6</v>
      </c>
      <c r="D42" s="747">
        <f t="shared" ref="D42:F42" si="8">D43+D44</f>
        <v>6</v>
      </c>
      <c r="E42" s="777">
        <f t="shared" si="8"/>
        <v>7</v>
      </c>
      <c r="F42" s="780">
        <f t="shared" si="8"/>
        <v>4</v>
      </c>
      <c r="G42" s="472"/>
      <c r="H42" s="521"/>
    </row>
    <row r="43" spans="1:8">
      <c r="A43" s="466" t="s">
        <v>205</v>
      </c>
      <c r="B43" s="518"/>
      <c r="C43" s="749">
        <f>(E43+C58)-C97</f>
        <v>6</v>
      </c>
      <c r="D43" s="740">
        <f t="shared" ref="D43:D44" si="9">(E43*8+F43*4)/12</f>
        <v>6</v>
      </c>
      <c r="E43" s="775">
        <v>7</v>
      </c>
      <c r="F43" s="789">
        <f>(E43+F58+F73)-F85-F97-F112</f>
        <v>4</v>
      </c>
      <c r="G43" s="472"/>
    </row>
    <row r="44" spans="1:8">
      <c r="A44" s="466" t="s">
        <v>202</v>
      </c>
      <c r="B44" s="518"/>
      <c r="C44" s="749">
        <f>(E44+C59)-C98</f>
        <v>0</v>
      </c>
      <c r="D44" s="740">
        <f t="shared" si="9"/>
        <v>0</v>
      </c>
      <c r="E44" s="775"/>
      <c r="F44" s="789">
        <f>(E44+F59+F74)-F86-F98-F113</f>
        <v>0</v>
      </c>
      <c r="G44" s="472"/>
    </row>
    <row r="45" spans="1:8">
      <c r="A45" s="474" t="s">
        <v>354</v>
      </c>
      <c r="B45" s="519" t="s">
        <v>351</v>
      </c>
      <c r="C45" s="748">
        <f>C46+C47</f>
        <v>0</v>
      </c>
      <c r="D45" s="748">
        <f t="shared" ref="D45:F45" si="10">D46+D47</f>
        <v>0</v>
      </c>
      <c r="E45" s="748">
        <f t="shared" si="10"/>
        <v>0</v>
      </c>
      <c r="F45" s="748">
        <f t="shared" si="10"/>
        <v>0</v>
      </c>
      <c r="G45" s="472"/>
    </row>
    <row r="46" spans="1:8">
      <c r="A46" s="467" t="s">
        <v>353</v>
      </c>
      <c r="B46" s="518" t="s">
        <v>374</v>
      </c>
      <c r="C46" s="749">
        <f t="shared" ref="C46:C47" si="11">(E46+C61)-C100</f>
        <v>0</v>
      </c>
      <c r="D46" s="740">
        <f t="shared" ref="D46:D47" si="12">(E46*8+F46*4)/12</f>
        <v>0</v>
      </c>
      <c r="E46" s="775"/>
      <c r="F46" s="789">
        <f>E46+F61-F100-F115</f>
        <v>0</v>
      </c>
      <c r="G46" s="472"/>
      <c r="H46" s="521"/>
    </row>
    <row r="47" spans="1:8">
      <c r="A47" s="467" t="s">
        <v>352</v>
      </c>
      <c r="B47" s="518" t="s">
        <v>375</v>
      </c>
      <c r="C47" s="749">
        <f t="shared" si="11"/>
        <v>0</v>
      </c>
      <c r="D47" s="740">
        <f t="shared" si="12"/>
        <v>0</v>
      </c>
      <c r="E47" s="775"/>
      <c r="F47" s="789">
        <f>E47+F62-F101-F116</f>
        <v>0</v>
      </c>
      <c r="G47" s="472"/>
    </row>
    <row r="48" spans="1:8">
      <c r="A48" s="475" t="s">
        <v>152</v>
      </c>
      <c r="B48" s="517" t="s">
        <v>153</v>
      </c>
      <c r="C48" s="746">
        <f>C49+C50+C51+C52+C53+C54+C57+C60</f>
        <v>0</v>
      </c>
      <c r="D48" s="746">
        <f>D49+D50+D51+D52+D53+D54+D57</f>
        <v>0</v>
      </c>
      <c r="E48" s="790" t="s">
        <v>28</v>
      </c>
      <c r="F48" s="791">
        <f>F49+F50+F51+F52+F53+F54+F57+F60</f>
        <v>0</v>
      </c>
      <c r="G48" s="472"/>
    </row>
    <row r="49" spans="1:7" hidden="1">
      <c r="A49" s="463" t="s">
        <v>319</v>
      </c>
      <c r="B49" s="518" t="s">
        <v>154</v>
      </c>
      <c r="C49" s="749"/>
      <c r="D49" s="749">
        <f>F49*4/12</f>
        <v>0</v>
      </c>
      <c r="E49" s="779" t="s">
        <v>28</v>
      </c>
      <c r="F49" s="789"/>
      <c r="G49" s="472"/>
    </row>
    <row r="50" spans="1:7" hidden="1">
      <c r="A50" s="463" t="s">
        <v>203</v>
      </c>
      <c r="B50" s="518" t="s">
        <v>155</v>
      </c>
      <c r="C50" s="749"/>
      <c r="D50" s="749">
        <f t="shared" ref="D50:D62" si="13">F50*4/12</f>
        <v>0</v>
      </c>
      <c r="E50" s="774" t="s">
        <v>28</v>
      </c>
      <c r="F50" s="776"/>
      <c r="G50" s="472"/>
    </row>
    <row r="51" spans="1:7" hidden="1">
      <c r="A51" s="463" t="s">
        <v>210</v>
      </c>
      <c r="B51" s="518" t="s">
        <v>156</v>
      </c>
      <c r="C51" s="749"/>
      <c r="D51" s="749">
        <f t="shared" si="13"/>
        <v>0</v>
      </c>
      <c r="E51" s="779" t="s">
        <v>28</v>
      </c>
      <c r="F51" s="776"/>
      <c r="G51" s="472"/>
    </row>
    <row r="52" spans="1:7" hidden="1">
      <c r="A52" s="463" t="s">
        <v>224</v>
      </c>
      <c r="B52" s="518" t="s">
        <v>157</v>
      </c>
      <c r="C52" s="749"/>
      <c r="D52" s="749">
        <f t="shared" si="13"/>
        <v>0</v>
      </c>
      <c r="E52" s="792" t="s">
        <v>28</v>
      </c>
      <c r="F52" s="793"/>
      <c r="G52" s="472"/>
    </row>
    <row r="53" spans="1:7" hidden="1">
      <c r="A53" s="463" t="s">
        <v>225</v>
      </c>
      <c r="B53" s="518" t="s">
        <v>158</v>
      </c>
      <c r="C53" s="749"/>
      <c r="D53" s="749">
        <f t="shared" si="13"/>
        <v>0</v>
      </c>
      <c r="E53" s="792" t="s">
        <v>28</v>
      </c>
      <c r="F53" s="793"/>
      <c r="G53" s="472"/>
    </row>
    <row r="54" spans="1:7">
      <c r="A54" s="463" t="s">
        <v>211</v>
      </c>
      <c r="B54" s="519" t="s">
        <v>159</v>
      </c>
      <c r="C54" s="747">
        <f>C55+C56</f>
        <v>0</v>
      </c>
      <c r="D54" s="747">
        <f>D55+D56</f>
        <v>0</v>
      </c>
      <c r="E54" s="743" t="s">
        <v>28</v>
      </c>
      <c r="F54" s="780">
        <f>F55+F56</f>
        <v>0</v>
      </c>
      <c r="G54" s="472"/>
    </row>
    <row r="55" spans="1:7">
      <c r="A55" s="466" t="s">
        <v>320</v>
      </c>
      <c r="B55" s="518"/>
      <c r="C55" s="749"/>
      <c r="D55" s="749">
        <f t="shared" si="13"/>
        <v>0</v>
      </c>
      <c r="E55" s="792" t="s">
        <v>28</v>
      </c>
      <c r="F55" s="787"/>
      <c r="G55" s="472"/>
    </row>
    <row r="56" spans="1:7">
      <c r="A56" s="466" t="s">
        <v>321</v>
      </c>
      <c r="B56" s="518"/>
      <c r="C56" s="749"/>
      <c r="D56" s="749">
        <f t="shared" si="13"/>
        <v>0</v>
      </c>
      <c r="E56" s="792" t="s">
        <v>28</v>
      </c>
      <c r="F56" s="793"/>
      <c r="G56" s="472"/>
    </row>
    <row r="57" spans="1:7">
      <c r="A57" s="467" t="s">
        <v>209</v>
      </c>
      <c r="B57" s="519" t="s">
        <v>278</v>
      </c>
      <c r="C57" s="747">
        <f>C58+C59</f>
        <v>0</v>
      </c>
      <c r="D57" s="747">
        <f>D58+D59</f>
        <v>0</v>
      </c>
      <c r="E57" s="743" t="s">
        <v>28</v>
      </c>
      <c r="F57" s="780">
        <f>F58+F59</f>
        <v>0</v>
      </c>
      <c r="G57" s="472"/>
    </row>
    <row r="58" spans="1:7">
      <c r="A58" s="466" t="s">
        <v>320</v>
      </c>
      <c r="B58" s="518"/>
      <c r="C58" s="749"/>
      <c r="D58" s="749">
        <f t="shared" si="13"/>
        <v>0</v>
      </c>
      <c r="E58" s="792" t="s">
        <v>28</v>
      </c>
      <c r="F58" s="793"/>
      <c r="G58" s="472"/>
    </row>
    <row r="59" spans="1:7">
      <c r="A59" s="466" t="s">
        <v>321</v>
      </c>
      <c r="B59" s="518"/>
      <c r="C59" s="749"/>
      <c r="D59" s="749">
        <f t="shared" si="13"/>
        <v>0</v>
      </c>
      <c r="E59" s="792" t="s">
        <v>28</v>
      </c>
      <c r="F59" s="793"/>
      <c r="G59" s="472"/>
    </row>
    <row r="60" spans="1:7">
      <c r="A60" s="474" t="s">
        <v>354</v>
      </c>
      <c r="B60" s="519" t="s">
        <v>355</v>
      </c>
      <c r="C60" s="748">
        <f>C61+C62</f>
        <v>0</v>
      </c>
      <c r="D60" s="748">
        <f t="shared" ref="D60" si="14">D61+D62</f>
        <v>0</v>
      </c>
      <c r="E60" s="748" t="s">
        <v>28</v>
      </c>
      <c r="F60" s="748">
        <f t="shared" ref="F60" si="15">F61+F62</f>
        <v>0</v>
      </c>
      <c r="G60" s="472"/>
    </row>
    <row r="61" spans="1:7">
      <c r="A61" s="467" t="s">
        <v>353</v>
      </c>
      <c r="B61" s="518" t="s">
        <v>376</v>
      </c>
      <c r="C61" s="749"/>
      <c r="D61" s="749">
        <f t="shared" si="13"/>
        <v>0</v>
      </c>
      <c r="E61" s="792" t="s">
        <v>28</v>
      </c>
      <c r="F61" s="793"/>
      <c r="G61" s="472"/>
    </row>
    <row r="62" spans="1:7">
      <c r="A62" s="467" t="s">
        <v>352</v>
      </c>
      <c r="B62" s="518" t="s">
        <v>377</v>
      </c>
      <c r="C62" s="749"/>
      <c r="D62" s="749">
        <f t="shared" si="13"/>
        <v>0</v>
      </c>
      <c r="E62" s="792" t="s">
        <v>28</v>
      </c>
      <c r="F62" s="793"/>
      <c r="G62" s="472"/>
    </row>
    <row r="63" spans="1:7" ht="25.5">
      <c r="A63" s="473" t="s">
        <v>160</v>
      </c>
      <c r="B63" s="517" t="s">
        <v>161</v>
      </c>
      <c r="C63" s="750" t="s">
        <v>28</v>
      </c>
      <c r="D63" s="750">
        <f>D64+D65+D66+D67+D68+D69+D72</f>
        <v>1</v>
      </c>
      <c r="E63" s="746" t="s">
        <v>28</v>
      </c>
      <c r="F63" s="794">
        <f>F64+F65+F66+F67+F68+F69+F72</f>
        <v>1</v>
      </c>
      <c r="G63" s="472"/>
    </row>
    <row r="64" spans="1:7" hidden="1">
      <c r="A64" s="463" t="s">
        <v>204</v>
      </c>
      <c r="B64" s="518" t="s">
        <v>162</v>
      </c>
      <c r="C64" s="795" t="s">
        <v>28</v>
      </c>
      <c r="D64" s="749">
        <f>F64*12/12</f>
        <v>0</v>
      </c>
      <c r="E64" s="792" t="s">
        <v>28</v>
      </c>
      <c r="F64" s="793"/>
      <c r="G64" s="472"/>
    </row>
    <row r="65" spans="1:7" hidden="1">
      <c r="A65" s="463" t="s">
        <v>203</v>
      </c>
      <c r="B65" s="518" t="s">
        <v>49</v>
      </c>
      <c r="C65" s="795" t="s">
        <v>28</v>
      </c>
      <c r="D65" s="749">
        <f t="shared" ref="D65:D86" si="16">F65*12/12</f>
        <v>0</v>
      </c>
      <c r="E65" s="792" t="s">
        <v>28</v>
      </c>
      <c r="F65" s="793"/>
      <c r="G65" s="472"/>
    </row>
    <row r="66" spans="1:7" hidden="1">
      <c r="A66" s="463" t="s">
        <v>210</v>
      </c>
      <c r="B66" s="518" t="s">
        <v>163</v>
      </c>
      <c r="C66" s="795" t="s">
        <v>28</v>
      </c>
      <c r="D66" s="749">
        <f t="shared" si="16"/>
        <v>0</v>
      </c>
      <c r="E66" s="792" t="s">
        <v>28</v>
      </c>
      <c r="F66" s="793"/>
      <c r="G66" s="472"/>
    </row>
    <row r="67" spans="1:7" hidden="1">
      <c r="A67" s="463" t="s">
        <v>224</v>
      </c>
      <c r="B67" s="518" t="s">
        <v>164</v>
      </c>
      <c r="C67" s="795" t="s">
        <v>28</v>
      </c>
      <c r="D67" s="749">
        <f t="shared" si="16"/>
        <v>0</v>
      </c>
      <c r="E67" s="792" t="s">
        <v>28</v>
      </c>
      <c r="F67" s="793"/>
      <c r="G67" s="472"/>
    </row>
    <row r="68" spans="1:7" hidden="1">
      <c r="A68" s="463" t="s">
        <v>225</v>
      </c>
      <c r="B68" s="518" t="s">
        <v>165</v>
      </c>
      <c r="C68" s="795" t="s">
        <v>28</v>
      </c>
      <c r="D68" s="749">
        <f t="shared" si="16"/>
        <v>0</v>
      </c>
      <c r="E68" s="792" t="s">
        <v>28</v>
      </c>
      <c r="F68" s="793"/>
      <c r="G68" s="472"/>
    </row>
    <row r="69" spans="1:7">
      <c r="A69" s="463" t="s">
        <v>211</v>
      </c>
      <c r="B69" s="519" t="s">
        <v>166</v>
      </c>
      <c r="C69" s="747" t="s">
        <v>28</v>
      </c>
      <c r="D69" s="751">
        <f>D70+D71</f>
        <v>1</v>
      </c>
      <c r="E69" s="743" t="s">
        <v>28</v>
      </c>
      <c r="F69" s="778">
        <f>F70+F71</f>
        <v>1</v>
      </c>
      <c r="G69" s="472"/>
    </row>
    <row r="70" spans="1:7">
      <c r="A70" s="466" t="s">
        <v>205</v>
      </c>
      <c r="B70" s="518"/>
      <c r="C70" s="796" t="s">
        <v>28</v>
      </c>
      <c r="D70" s="749">
        <f t="shared" si="16"/>
        <v>1</v>
      </c>
      <c r="E70" s="796" t="s">
        <v>28</v>
      </c>
      <c r="F70" s="797">
        <v>1</v>
      </c>
      <c r="G70" s="472"/>
    </row>
    <row r="71" spans="1:7">
      <c r="A71" s="466" t="s">
        <v>202</v>
      </c>
      <c r="B71" s="518"/>
      <c r="C71" s="796" t="s">
        <v>28</v>
      </c>
      <c r="D71" s="749">
        <f t="shared" si="16"/>
        <v>0</v>
      </c>
      <c r="E71" s="796" t="s">
        <v>28</v>
      </c>
      <c r="F71" s="793"/>
      <c r="G71" s="472"/>
    </row>
    <row r="72" spans="1:7">
      <c r="A72" s="467" t="s">
        <v>209</v>
      </c>
      <c r="B72" s="519" t="s">
        <v>279</v>
      </c>
      <c r="C72" s="742" t="s">
        <v>28</v>
      </c>
      <c r="D72" s="751">
        <f>D73+D74</f>
        <v>0</v>
      </c>
      <c r="E72" s="742" t="s">
        <v>28</v>
      </c>
      <c r="F72" s="778">
        <f>F73+F74</f>
        <v>0</v>
      </c>
      <c r="G72" s="472"/>
    </row>
    <row r="73" spans="1:7">
      <c r="A73" s="466" t="s">
        <v>205</v>
      </c>
      <c r="B73" s="518"/>
      <c r="C73" s="796" t="s">
        <v>28</v>
      </c>
      <c r="D73" s="749">
        <f t="shared" si="16"/>
        <v>0</v>
      </c>
      <c r="E73" s="796" t="s">
        <v>28</v>
      </c>
      <c r="F73" s="793"/>
      <c r="G73" s="472"/>
    </row>
    <row r="74" spans="1:7">
      <c r="A74" s="466" t="s">
        <v>202</v>
      </c>
      <c r="B74" s="518"/>
      <c r="C74" s="796" t="s">
        <v>28</v>
      </c>
      <c r="D74" s="749">
        <f t="shared" si="16"/>
        <v>0</v>
      </c>
      <c r="E74" s="796" t="s">
        <v>28</v>
      </c>
      <c r="F74" s="793"/>
      <c r="G74" s="472"/>
    </row>
    <row r="75" spans="1:7" ht="25.5">
      <c r="A75" s="473" t="s">
        <v>167</v>
      </c>
      <c r="B75" s="517" t="s">
        <v>168</v>
      </c>
      <c r="C75" s="746" t="s">
        <v>28</v>
      </c>
      <c r="D75" s="750">
        <f>D76+D77+D78+D79+D80+D81+D84</f>
        <v>0</v>
      </c>
      <c r="E75" s="790" t="s">
        <v>28</v>
      </c>
      <c r="F75" s="794">
        <f>F76+F77+F78+F79+F80+F81+F84</f>
        <v>0</v>
      </c>
      <c r="G75" s="472"/>
    </row>
    <row r="76" spans="1:7" hidden="1">
      <c r="A76" s="463" t="s">
        <v>204</v>
      </c>
      <c r="B76" s="518" t="s">
        <v>169</v>
      </c>
      <c r="C76" s="795" t="s">
        <v>28</v>
      </c>
      <c r="D76" s="749">
        <f t="shared" si="16"/>
        <v>0</v>
      </c>
      <c r="E76" s="792" t="s">
        <v>28</v>
      </c>
      <c r="F76" s="798"/>
      <c r="G76" s="472"/>
    </row>
    <row r="77" spans="1:7" hidden="1">
      <c r="A77" s="463" t="s">
        <v>203</v>
      </c>
      <c r="B77" s="518" t="s">
        <v>170</v>
      </c>
      <c r="C77" s="795" t="s">
        <v>28</v>
      </c>
      <c r="D77" s="749">
        <f t="shared" si="16"/>
        <v>0</v>
      </c>
      <c r="E77" s="792" t="s">
        <v>28</v>
      </c>
      <c r="F77" s="798"/>
      <c r="G77" s="472"/>
    </row>
    <row r="78" spans="1:7" hidden="1">
      <c r="A78" s="463" t="s">
        <v>210</v>
      </c>
      <c r="B78" s="518" t="s">
        <v>171</v>
      </c>
      <c r="C78" s="749" t="s">
        <v>28</v>
      </c>
      <c r="D78" s="749">
        <f t="shared" si="16"/>
        <v>0</v>
      </c>
      <c r="E78" s="779" t="s">
        <v>28</v>
      </c>
      <c r="F78" s="789"/>
      <c r="G78" s="472"/>
    </row>
    <row r="79" spans="1:7" hidden="1">
      <c r="A79" s="463" t="s">
        <v>224</v>
      </c>
      <c r="B79" s="518" t="s">
        <v>172</v>
      </c>
      <c r="C79" s="749" t="s">
        <v>28</v>
      </c>
      <c r="D79" s="749">
        <f t="shared" si="16"/>
        <v>0</v>
      </c>
      <c r="E79" s="779" t="s">
        <v>28</v>
      </c>
      <c r="F79" s="789"/>
      <c r="G79" s="472"/>
    </row>
    <row r="80" spans="1:7" hidden="1">
      <c r="A80" s="463" t="s">
        <v>225</v>
      </c>
      <c r="B80" s="518" t="s">
        <v>173</v>
      </c>
      <c r="C80" s="749" t="s">
        <v>28</v>
      </c>
      <c r="D80" s="749">
        <f t="shared" si="16"/>
        <v>0</v>
      </c>
      <c r="E80" s="779" t="s">
        <v>28</v>
      </c>
      <c r="F80" s="789"/>
      <c r="G80" s="472"/>
    </row>
    <row r="81" spans="1:7">
      <c r="A81" s="463" t="s">
        <v>211</v>
      </c>
      <c r="B81" s="519" t="s">
        <v>174</v>
      </c>
      <c r="C81" s="747" t="s">
        <v>28</v>
      </c>
      <c r="D81" s="747">
        <f>D82+D83</f>
        <v>0</v>
      </c>
      <c r="E81" s="743" t="s">
        <v>28</v>
      </c>
      <c r="F81" s="780">
        <f>F82+F83</f>
        <v>0</v>
      </c>
      <c r="G81" s="472"/>
    </row>
    <row r="82" spans="1:7">
      <c r="A82" s="466" t="s">
        <v>205</v>
      </c>
      <c r="B82" s="518"/>
      <c r="C82" s="749" t="s">
        <v>28</v>
      </c>
      <c r="D82" s="749">
        <f t="shared" si="16"/>
        <v>0</v>
      </c>
      <c r="E82" s="779" t="s">
        <v>28</v>
      </c>
      <c r="F82" s="799"/>
      <c r="G82" s="472"/>
    </row>
    <row r="83" spans="1:7">
      <c r="A83" s="466" t="s">
        <v>202</v>
      </c>
      <c r="B83" s="518"/>
      <c r="C83" s="749" t="s">
        <v>28</v>
      </c>
      <c r="D83" s="749">
        <f t="shared" si="16"/>
        <v>0</v>
      </c>
      <c r="E83" s="779" t="s">
        <v>28</v>
      </c>
      <c r="F83" s="789"/>
      <c r="G83" s="472"/>
    </row>
    <row r="84" spans="1:7">
      <c r="A84" s="467" t="s">
        <v>209</v>
      </c>
      <c r="B84" s="519" t="s">
        <v>280</v>
      </c>
      <c r="C84" s="747" t="s">
        <v>28</v>
      </c>
      <c r="D84" s="751">
        <f>D85+D86</f>
        <v>0</v>
      </c>
      <c r="E84" s="743" t="s">
        <v>28</v>
      </c>
      <c r="F84" s="778">
        <f>F85+F86</f>
        <v>0</v>
      </c>
      <c r="G84" s="472"/>
    </row>
    <row r="85" spans="1:7">
      <c r="A85" s="466" t="s">
        <v>205</v>
      </c>
      <c r="B85" s="518"/>
      <c r="C85" s="800" t="s">
        <v>28</v>
      </c>
      <c r="D85" s="749">
        <f t="shared" si="16"/>
        <v>0</v>
      </c>
      <c r="E85" s="779" t="s">
        <v>28</v>
      </c>
      <c r="F85" s="789"/>
      <c r="G85" s="472"/>
    </row>
    <row r="86" spans="1:7">
      <c r="A86" s="466" t="s">
        <v>202</v>
      </c>
      <c r="B86" s="518"/>
      <c r="C86" s="800" t="s">
        <v>28</v>
      </c>
      <c r="D86" s="749">
        <f t="shared" si="16"/>
        <v>0</v>
      </c>
      <c r="E86" s="779" t="s">
        <v>28</v>
      </c>
      <c r="F86" s="789"/>
      <c r="G86" s="472"/>
    </row>
    <row r="87" spans="1:7" s="477" customFormat="1">
      <c r="A87" s="473" t="s">
        <v>175</v>
      </c>
      <c r="B87" s="517" t="s">
        <v>176</v>
      </c>
      <c r="C87" s="746">
        <f>C88+C89+C90+C91+C92+C93+C96+C99</f>
        <v>1</v>
      </c>
      <c r="D87" s="746">
        <f>D88+D89+D90+D91+D92+D93+D96</f>
        <v>0.5</v>
      </c>
      <c r="E87" s="746" t="s">
        <v>28</v>
      </c>
      <c r="F87" s="791">
        <f>F88+F89+F90+F91+F92+F93+F96+F99</f>
        <v>1</v>
      </c>
      <c r="G87" s="476"/>
    </row>
    <row r="88" spans="1:7" s="477" customFormat="1" hidden="1">
      <c r="A88" s="463" t="s">
        <v>319</v>
      </c>
      <c r="B88" s="518" t="s">
        <v>177</v>
      </c>
      <c r="C88" s="749"/>
      <c r="D88" s="749">
        <f>F88*6/12</f>
        <v>0</v>
      </c>
      <c r="E88" s="801" t="s">
        <v>28</v>
      </c>
      <c r="F88" s="789"/>
      <c r="G88" s="476"/>
    </row>
    <row r="89" spans="1:7" s="477" customFormat="1" hidden="1">
      <c r="A89" s="463" t="s">
        <v>203</v>
      </c>
      <c r="B89" s="518" t="s">
        <v>178</v>
      </c>
      <c r="C89" s="749"/>
      <c r="D89" s="749">
        <f t="shared" ref="D89:D101" si="17">F89*6/12</f>
        <v>0</v>
      </c>
      <c r="E89" s="779" t="s">
        <v>28</v>
      </c>
      <c r="F89" s="789"/>
      <c r="G89" s="476"/>
    </row>
    <row r="90" spans="1:7" s="477" customFormat="1" hidden="1">
      <c r="A90" s="463" t="s">
        <v>210</v>
      </c>
      <c r="B90" s="522" t="s">
        <v>179</v>
      </c>
      <c r="C90" s="749"/>
      <c r="D90" s="749">
        <f t="shared" si="17"/>
        <v>0</v>
      </c>
      <c r="E90" s="779" t="s">
        <v>28</v>
      </c>
      <c r="F90" s="789"/>
      <c r="G90" s="476"/>
    </row>
    <row r="91" spans="1:7" s="477" customFormat="1" hidden="1">
      <c r="A91" s="463" t="s">
        <v>224</v>
      </c>
      <c r="B91" s="522" t="s">
        <v>180</v>
      </c>
      <c r="C91" s="749"/>
      <c r="D91" s="749">
        <f t="shared" si="17"/>
        <v>0</v>
      </c>
      <c r="E91" s="792" t="s">
        <v>28</v>
      </c>
      <c r="F91" s="798"/>
      <c r="G91" s="476"/>
    </row>
    <row r="92" spans="1:7" s="477" customFormat="1" hidden="1">
      <c r="A92" s="463" t="s">
        <v>225</v>
      </c>
      <c r="B92" s="522" t="s">
        <v>181</v>
      </c>
      <c r="C92" s="749"/>
      <c r="D92" s="749">
        <f t="shared" si="17"/>
        <v>0</v>
      </c>
      <c r="E92" s="792" t="s">
        <v>28</v>
      </c>
      <c r="F92" s="798"/>
      <c r="G92" s="476"/>
    </row>
    <row r="93" spans="1:7" s="477" customFormat="1">
      <c r="A93" s="463" t="s">
        <v>211</v>
      </c>
      <c r="B93" s="523" t="s">
        <v>182</v>
      </c>
      <c r="C93" s="747">
        <f>C94+C95</f>
        <v>0</v>
      </c>
      <c r="D93" s="747">
        <f>D94+D95</f>
        <v>0</v>
      </c>
      <c r="E93" s="743" t="s">
        <v>28</v>
      </c>
      <c r="F93" s="780">
        <f>F94+F95</f>
        <v>0</v>
      </c>
      <c r="G93" s="476"/>
    </row>
    <row r="94" spans="1:7" s="477" customFormat="1">
      <c r="A94" s="466" t="s">
        <v>205</v>
      </c>
      <c r="B94" s="522"/>
      <c r="C94" s="749"/>
      <c r="D94" s="749">
        <f t="shared" si="17"/>
        <v>0</v>
      </c>
      <c r="E94" s="792" t="s">
        <v>28</v>
      </c>
      <c r="F94" s="787"/>
      <c r="G94" s="476"/>
    </row>
    <row r="95" spans="1:7" s="477" customFormat="1">
      <c r="A95" s="466" t="s">
        <v>322</v>
      </c>
      <c r="B95" s="522"/>
      <c r="C95" s="749"/>
      <c r="D95" s="749">
        <f t="shared" si="17"/>
        <v>0</v>
      </c>
      <c r="E95" s="792" t="s">
        <v>28</v>
      </c>
      <c r="F95" s="798"/>
      <c r="G95" s="476"/>
    </row>
    <row r="96" spans="1:7" s="477" customFormat="1">
      <c r="A96" s="467" t="s">
        <v>209</v>
      </c>
      <c r="B96" s="523" t="s">
        <v>281</v>
      </c>
      <c r="C96" s="747">
        <f>C97+C98</f>
        <v>1</v>
      </c>
      <c r="D96" s="747">
        <f>D97+D98</f>
        <v>0.5</v>
      </c>
      <c r="E96" s="802" t="s">
        <v>28</v>
      </c>
      <c r="F96" s="780">
        <f t="shared" ref="F96" si="18">F97+F98</f>
        <v>1</v>
      </c>
      <c r="G96" s="476"/>
    </row>
    <row r="97" spans="1:7" s="477" customFormat="1">
      <c r="A97" s="466" t="s">
        <v>320</v>
      </c>
      <c r="B97" s="522"/>
      <c r="C97" s="749">
        <v>1</v>
      </c>
      <c r="D97" s="749">
        <f t="shared" si="17"/>
        <v>0.5</v>
      </c>
      <c r="E97" s="803" t="s">
        <v>28</v>
      </c>
      <c r="F97" s="804">
        <v>1</v>
      </c>
      <c r="G97" s="476"/>
    </row>
    <row r="98" spans="1:7" s="477" customFormat="1">
      <c r="A98" s="466" t="s">
        <v>202</v>
      </c>
      <c r="B98" s="518"/>
      <c r="C98" s="749"/>
      <c r="D98" s="749">
        <f t="shared" si="17"/>
        <v>0</v>
      </c>
      <c r="E98" s="792" t="s">
        <v>28</v>
      </c>
      <c r="F98" s="798"/>
      <c r="G98" s="476"/>
    </row>
    <row r="99" spans="1:7" s="477" customFormat="1">
      <c r="A99" s="474" t="s">
        <v>354</v>
      </c>
      <c r="B99" s="524" t="s">
        <v>356</v>
      </c>
      <c r="C99" s="752">
        <f>SUM(C100:C101)</f>
        <v>0</v>
      </c>
      <c r="D99" s="752">
        <f>SUM(D100:D101)</f>
        <v>0</v>
      </c>
      <c r="E99" s="805" t="s">
        <v>28</v>
      </c>
      <c r="F99" s="752">
        <f>SUM(F100:F101)</f>
        <v>0</v>
      </c>
      <c r="G99" s="476"/>
    </row>
    <row r="100" spans="1:7" s="477" customFormat="1">
      <c r="A100" s="467" t="s">
        <v>353</v>
      </c>
      <c r="B100" s="525" t="s">
        <v>378</v>
      </c>
      <c r="C100" s="806"/>
      <c r="D100" s="749">
        <f t="shared" si="17"/>
        <v>0</v>
      </c>
      <c r="E100" s="792" t="s">
        <v>28</v>
      </c>
      <c r="F100" s="807"/>
      <c r="G100" s="476"/>
    </row>
    <row r="101" spans="1:7" s="477" customFormat="1">
      <c r="A101" s="467" t="s">
        <v>352</v>
      </c>
      <c r="B101" s="525" t="s">
        <v>379</v>
      </c>
      <c r="C101" s="806"/>
      <c r="D101" s="749">
        <f t="shared" si="17"/>
        <v>0</v>
      </c>
      <c r="E101" s="792" t="s">
        <v>28</v>
      </c>
      <c r="F101" s="807"/>
      <c r="G101" s="476"/>
    </row>
    <row r="102" spans="1:7">
      <c r="A102" s="482" t="s">
        <v>183</v>
      </c>
      <c r="B102" s="526">
        <v>400</v>
      </c>
      <c r="C102" s="753" t="s">
        <v>28</v>
      </c>
      <c r="D102" s="753">
        <f>D103+D104+D105+D106+D107+D108+D111</f>
        <v>2</v>
      </c>
      <c r="E102" s="753" t="s">
        <v>28</v>
      </c>
      <c r="F102" s="808">
        <f>F103+F104+F105+F106+F107+F108+F111+F114</f>
        <v>2</v>
      </c>
      <c r="G102" s="472"/>
    </row>
    <row r="103" spans="1:7" hidden="1">
      <c r="A103" s="463" t="s">
        <v>204</v>
      </c>
      <c r="B103" s="491">
        <v>401</v>
      </c>
      <c r="C103" s="809" t="s">
        <v>28</v>
      </c>
      <c r="D103" s="749">
        <f>F103*12/12</f>
        <v>0</v>
      </c>
      <c r="E103" s="796" t="s">
        <v>28</v>
      </c>
      <c r="F103" s="793"/>
      <c r="G103" s="472"/>
    </row>
    <row r="104" spans="1:7" hidden="1">
      <c r="A104" s="463" t="s">
        <v>203</v>
      </c>
      <c r="B104" s="491">
        <v>402</v>
      </c>
      <c r="C104" s="809" t="s">
        <v>28</v>
      </c>
      <c r="D104" s="749">
        <f t="shared" ref="D104:D116" si="19">F104*12/12</f>
        <v>0</v>
      </c>
      <c r="E104" s="796" t="s">
        <v>28</v>
      </c>
      <c r="F104" s="798"/>
      <c r="G104" s="472"/>
    </row>
    <row r="105" spans="1:7" hidden="1">
      <c r="A105" s="463" t="s">
        <v>210</v>
      </c>
      <c r="B105" s="491">
        <v>403</v>
      </c>
      <c r="C105" s="758" t="s">
        <v>28</v>
      </c>
      <c r="D105" s="749">
        <f t="shared" si="19"/>
        <v>0</v>
      </c>
      <c r="E105" s="810" t="s">
        <v>28</v>
      </c>
      <c r="F105" s="798"/>
      <c r="G105" s="472"/>
    </row>
    <row r="106" spans="1:7" hidden="1">
      <c r="A106" s="463" t="s">
        <v>224</v>
      </c>
      <c r="B106" s="491">
        <v>404</v>
      </c>
      <c r="C106" s="758" t="s">
        <v>28</v>
      </c>
      <c r="D106" s="749">
        <f t="shared" si="19"/>
        <v>0</v>
      </c>
      <c r="E106" s="810" t="s">
        <v>28</v>
      </c>
      <c r="F106" s="798"/>
      <c r="G106" s="472"/>
    </row>
    <row r="107" spans="1:7" hidden="1">
      <c r="A107" s="463" t="s">
        <v>225</v>
      </c>
      <c r="B107" s="491">
        <v>405</v>
      </c>
      <c r="C107" s="758" t="s">
        <v>28</v>
      </c>
      <c r="D107" s="749">
        <f t="shared" si="19"/>
        <v>0</v>
      </c>
      <c r="E107" s="810" t="s">
        <v>28</v>
      </c>
      <c r="F107" s="798"/>
      <c r="G107" s="472"/>
    </row>
    <row r="108" spans="1:7">
      <c r="A108" s="463" t="s">
        <v>211</v>
      </c>
      <c r="B108" s="527">
        <v>406</v>
      </c>
      <c r="C108" s="754" t="s">
        <v>28</v>
      </c>
      <c r="D108" s="754">
        <f>D109+D110</f>
        <v>0</v>
      </c>
      <c r="E108" s="811" t="s">
        <v>28</v>
      </c>
      <c r="F108" s="812">
        <f>F109+F110</f>
        <v>0</v>
      </c>
      <c r="G108" s="472"/>
    </row>
    <row r="109" spans="1:7">
      <c r="A109" s="466" t="s">
        <v>205</v>
      </c>
      <c r="B109" s="491"/>
      <c r="C109" s="758" t="s">
        <v>28</v>
      </c>
      <c r="D109" s="749">
        <f t="shared" si="19"/>
        <v>0</v>
      </c>
      <c r="E109" s="813" t="s">
        <v>28</v>
      </c>
      <c r="F109" s="814"/>
      <c r="G109" s="472"/>
    </row>
    <row r="110" spans="1:7">
      <c r="A110" s="466" t="s">
        <v>202</v>
      </c>
      <c r="B110" s="491"/>
      <c r="C110" s="758" t="s">
        <v>28</v>
      </c>
      <c r="D110" s="749">
        <f t="shared" si="19"/>
        <v>0</v>
      </c>
      <c r="E110" s="813" t="s">
        <v>28</v>
      </c>
      <c r="F110" s="815"/>
      <c r="G110" s="472"/>
    </row>
    <row r="111" spans="1:7">
      <c r="A111" s="467" t="s">
        <v>209</v>
      </c>
      <c r="B111" s="527">
        <v>407</v>
      </c>
      <c r="C111" s="754" t="s">
        <v>28</v>
      </c>
      <c r="D111" s="754">
        <f>D112+D113</f>
        <v>2</v>
      </c>
      <c r="E111" s="816" t="s">
        <v>28</v>
      </c>
      <c r="F111" s="812">
        <f>F112+F113</f>
        <v>2</v>
      </c>
      <c r="G111" s="472"/>
    </row>
    <row r="112" spans="1:7">
      <c r="A112" s="466" t="s">
        <v>205</v>
      </c>
      <c r="B112" s="491"/>
      <c r="C112" s="758" t="s">
        <v>28</v>
      </c>
      <c r="D112" s="749">
        <f t="shared" si="19"/>
        <v>2</v>
      </c>
      <c r="E112" s="817" t="s">
        <v>28</v>
      </c>
      <c r="F112" s="815">
        <v>2</v>
      </c>
      <c r="G112" s="472"/>
    </row>
    <row r="113" spans="1:7">
      <c r="A113" s="466" t="s">
        <v>202</v>
      </c>
      <c r="B113" s="491"/>
      <c r="C113" s="758" t="s">
        <v>28</v>
      </c>
      <c r="D113" s="749">
        <f t="shared" si="19"/>
        <v>0</v>
      </c>
      <c r="E113" s="817" t="s">
        <v>28</v>
      </c>
      <c r="F113" s="815"/>
      <c r="G113" s="472"/>
    </row>
    <row r="114" spans="1:7">
      <c r="A114" s="474" t="s">
        <v>354</v>
      </c>
      <c r="B114" s="527">
        <v>408</v>
      </c>
      <c r="C114" s="818" t="s">
        <v>28</v>
      </c>
      <c r="D114" s="755">
        <f>SUM(D115:D116)</f>
        <v>0</v>
      </c>
      <c r="E114" s="819" t="s">
        <v>28</v>
      </c>
      <c r="F114" s="755">
        <f>SUM(F115:F116)</f>
        <v>0</v>
      </c>
      <c r="G114" s="472"/>
    </row>
    <row r="115" spans="1:7">
      <c r="A115" s="467" t="s">
        <v>353</v>
      </c>
      <c r="B115" s="528" t="s">
        <v>380</v>
      </c>
      <c r="C115" s="758" t="s">
        <v>28</v>
      </c>
      <c r="D115" s="749">
        <f t="shared" si="19"/>
        <v>0</v>
      </c>
      <c r="E115" s="817" t="s">
        <v>28</v>
      </c>
      <c r="F115" s="815"/>
      <c r="G115" s="472"/>
    </row>
    <row r="116" spans="1:7">
      <c r="A116" s="467" t="s">
        <v>352</v>
      </c>
      <c r="B116" s="528" t="s">
        <v>381</v>
      </c>
      <c r="C116" s="758" t="s">
        <v>28</v>
      </c>
      <c r="D116" s="749">
        <f t="shared" si="19"/>
        <v>0</v>
      </c>
      <c r="E116" s="817" t="s">
        <v>28</v>
      </c>
      <c r="F116" s="815"/>
      <c r="G116" s="472"/>
    </row>
    <row r="117" spans="1:7">
      <c r="A117" s="473" t="s">
        <v>184</v>
      </c>
      <c r="B117" s="493">
        <v>410</v>
      </c>
      <c r="C117" s="756">
        <f>C118+C126+C131</f>
        <v>0</v>
      </c>
      <c r="D117" s="756">
        <f t="shared" ref="D117:F117" si="20">D118+D126+D131</f>
        <v>0</v>
      </c>
      <c r="E117" s="820">
        <f t="shared" si="20"/>
        <v>0</v>
      </c>
      <c r="F117" s="821">
        <f t="shared" si="20"/>
        <v>0</v>
      </c>
      <c r="G117" s="472"/>
    </row>
    <row r="118" spans="1:7">
      <c r="A118" s="488" t="s">
        <v>185</v>
      </c>
      <c r="B118" s="490">
        <v>420</v>
      </c>
      <c r="C118" s="757">
        <f>C119+C120+C121+C122+C123+C124+C125</f>
        <v>0</v>
      </c>
      <c r="D118" s="757">
        <f t="shared" ref="D118:F118" si="21">D119+D120+D121+D122+D123+D124+D125</f>
        <v>0</v>
      </c>
      <c r="E118" s="757">
        <f t="shared" si="21"/>
        <v>0</v>
      </c>
      <c r="F118" s="822">
        <f t="shared" si="21"/>
        <v>0</v>
      </c>
      <c r="G118" s="472"/>
    </row>
    <row r="119" spans="1:7" hidden="1">
      <c r="A119" s="463" t="s">
        <v>204</v>
      </c>
      <c r="B119" s="491">
        <v>421</v>
      </c>
      <c r="C119" s="810"/>
      <c r="D119" s="758">
        <f>(E119*6+F119*4)/10</f>
        <v>0</v>
      </c>
      <c r="E119" s="823"/>
      <c r="F119" s="798"/>
      <c r="G119" s="472"/>
    </row>
    <row r="120" spans="1:7" hidden="1">
      <c r="A120" s="463" t="s">
        <v>203</v>
      </c>
      <c r="B120" s="491">
        <v>422</v>
      </c>
      <c r="C120" s="810"/>
      <c r="D120" s="758">
        <f t="shared" ref="D120:D125" si="22">(E120*6+F120*4)/10</f>
        <v>0</v>
      </c>
      <c r="E120" s="823"/>
      <c r="F120" s="798"/>
      <c r="G120" s="472"/>
    </row>
    <row r="121" spans="1:7" hidden="1">
      <c r="A121" s="463" t="s">
        <v>210</v>
      </c>
      <c r="B121" s="491">
        <v>423</v>
      </c>
      <c r="C121" s="824"/>
      <c r="D121" s="758">
        <f t="shared" si="22"/>
        <v>0</v>
      </c>
      <c r="E121" s="825"/>
      <c r="F121" s="789"/>
      <c r="G121" s="472"/>
    </row>
    <row r="122" spans="1:7" hidden="1">
      <c r="A122" s="463" t="s">
        <v>224</v>
      </c>
      <c r="B122" s="491">
        <v>424</v>
      </c>
      <c r="C122" s="824"/>
      <c r="D122" s="758">
        <f t="shared" si="22"/>
        <v>0</v>
      </c>
      <c r="E122" s="825"/>
      <c r="F122" s="789"/>
      <c r="G122" s="472"/>
    </row>
    <row r="123" spans="1:7" hidden="1">
      <c r="A123" s="463" t="s">
        <v>225</v>
      </c>
      <c r="B123" s="491">
        <v>425</v>
      </c>
      <c r="C123" s="824"/>
      <c r="D123" s="758">
        <f t="shared" si="22"/>
        <v>0</v>
      </c>
      <c r="E123" s="825"/>
      <c r="F123" s="789"/>
      <c r="G123" s="472"/>
    </row>
    <row r="124" spans="1:7">
      <c r="A124" s="463" t="s">
        <v>212</v>
      </c>
      <c r="B124" s="491">
        <v>426</v>
      </c>
      <c r="C124" s="824"/>
      <c r="D124" s="758">
        <f t="shared" si="22"/>
        <v>0</v>
      </c>
      <c r="E124" s="826"/>
      <c r="F124" s="827"/>
      <c r="G124" s="472"/>
    </row>
    <row r="125" spans="1:7">
      <c r="A125" s="467" t="s">
        <v>208</v>
      </c>
      <c r="B125" s="491">
        <v>427</v>
      </c>
      <c r="C125" s="824"/>
      <c r="D125" s="758">
        <f t="shared" si="22"/>
        <v>0</v>
      </c>
      <c r="E125" s="826"/>
      <c r="F125" s="789"/>
      <c r="G125" s="472"/>
    </row>
    <row r="126" spans="1:7" hidden="1">
      <c r="A126" s="488" t="s">
        <v>186</v>
      </c>
      <c r="B126" s="490">
        <v>430</v>
      </c>
      <c r="C126" s="757">
        <f>C127+C128+C129+C130</f>
        <v>0</v>
      </c>
      <c r="D126" s="757">
        <f t="shared" ref="D126:F126" si="23">D127+D128+D129+D130</f>
        <v>0</v>
      </c>
      <c r="E126" s="828">
        <f t="shared" si="23"/>
        <v>0</v>
      </c>
      <c r="F126" s="822">
        <f t="shared" si="23"/>
        <v>0</v>
      </c>
      <c r="G126" s="472"/>
    </row>
    <row r="127" spans="1:7" hidden="1">
      <c r="A127" s="463" t="s">
        <v>204</v>
      </c>
      <c r="B127" s="491">
        <v>431</v>
      </c>
      <c r="C127" s="824"/>
      <c r="D127" s="758">
        <f t="shared" ref="D127:D130" si="24">(E127*6+F127*4)/10</f>
        <v>0</v>
      </c>
      <c r="E127" s="826"/>
      <c r="F127" s="789"/>
      <c r="G127" s="472"/>
    </row>
    <row r="128" spans="1:7" hidden="1">
      <c r="A128" s="463" t="s">
        <v>203</v>
      </c>
      <c r="B128" s="491">
        <v>432</v>
      </c>
      <c r="C128" s="824"/>
      <c r="D128" s="758">
        <f t="shared" si="24"/>
        <v>0</v>
      </c>
      <c r="E128" s="826"/>
      <c r="F128" s="789"/>
      <c r="G128" s="472"/>
    </row>
    <row r="129" spans="1:7" hidden="1">
      <c r="A129" s="463" t="s">
        <v>210</v>
      </c>
      <c r="B129" s="491">
        <v>433</v>
      </c>
      <c r="C129" s="824"/>
      <c r="D129" s="758">
        <f t="shared" si="24"/>
        <v>0</v>
      </c>
      <c r="E129" s="826"/>
      <c r="F129" s="789"/>
      <c r="G129" s="472"/>
    </row>
    <row r="130" spans="1:7" hidden="1">
      <c r="A130" s="463" t="s">
        <v>207</v>
      </c>
      <c r="B130" s="491">
        <v>435</v>
      </c>
      <c r="C130" s="824"/>
      <c r="D130" s="758">
        <f t="shared" si="24"/>
        <v>0</v>
      </c>
      <c r="E130" s="826"/>
      <c r="F130" s="789"/>
      <c r="G130" s="472"/>
    </row>
    <row r="131" spans="1:7" hidden="1">
      <c r="A131" s="488" t="s">
        <v>187</v>
      </c>
      <c r="B131" s="490">
        <v>440</v>
      </c>
      <c r="C131" s="757">
        <f>C132+C133+C134</f>
        <v>0</v>
      </c>
      <c r="D131" s="757">
        <f t="shared" ref="D131:F131" si="25">D132+D133+D134</f>
        <v>0</v>
      </c>
      <c r="E131" s="828">
        <f t="shared" si="25"/>
        <v>0</v>
      </c>
      <c r="F131" s="822">
        <f t="shared" si="25"/>
        <v>0</v>
      </c>
      <c r="G131" s="472"/>
    </row>
    <row r="132" spans="1:7" hidden="1">
      <c r="A132" s="463" t="s">
        <v>204</v>
      </c>
      <c r="B132" s="491">
        <v>441</v>
      </c>
      <c r="C132" s="824"/>
      <c r="D132" s="758">
        <f t="shared" ref="D132:D134" si="26">(E132*6+F132*4)/10</f>
        <v>0</v>
      </c>
      <c r="E132" s="826"/>
      <c r="F132" s="789"/>
      <c r="G132" s="472"/>
    </row>
    <row r="133" spans="1:7" hidden="1">
      <c r="A133" s="463" t="s">
        <v>203</v>
      </c>
      <c r="B133" s="491">
        <v>442</v>
      </c>
      <c r="C133" s="824"/>
      <c r="D133" s="758">
        <f t="shared" si="26"/>
        <v>0</v>
      </c>
      <c r="E133" s="826"/>
      <c r="F133" s="789"/>
      <c r="G133" s="472"/>
    </row>
    <row r="134" spans="1:7" hidden="1">
      <c r="A134" s="463" t="s">
        <v>212</v>
      </c>
      <c r="B134" s="491">
        <v>445</v>
      </c>
      <c r="C134" s="824"/>
      <c r="D134" s="758">
        <f t="shared" si="26"/>
        <v>0</v>
      </c>
      <c r="E134" s="829"/>
      <c r="F134" s="789"/>
      <c r="G134" s="472"/>
    </row>
    <row r="135" spans="1:7" ht="25.5" hidden="1">
      <c r="A135" s="492" t="s">
        <v>188</v>
      </c>
      <c r="B135" s="493">
        <v>450</v>
      </c>
      <c r="C135" s="756">
        <f>SUM(C136:C138)</f>
        <v>0</v>
      </c>
      <c r="D135" s="756">
        <f>SUM(D136:D138)</f>
        <v>0</v>
      </c>
      <c r="E135" s="820">
        <f>SUM(E136:E138)</f>
        <v>0</v>
      </c>
      <c r="F135" s="830">
        <f>SUM(F136:F138)</f>
        <v>0</v>
      </c>
      <c r="G135" s="472"/>
    </row>
    <row r="136" spans="1:7" hidden="1">
      <c r="A136" s="463" t="s">
        <v>204</v>
      </c>
      <c r="B136" s="491">
        <v>451</v>
      </c>
      <c r="C136" s="831"/>
      <c r="D136" s="758">
        <f t="shared" ref="D136:D140" si="27">(E136*6+F136*4)/10</f>
        <v>0</v>
      </c>
      <c r="E136" s="832"/>
      <c r="F136" s="833"/>
      <c r="G136" s="472"/>
    </row>
    <row r="137" spans="1:7" hidden="1">
      <c r="A137" s="463" t="s">
        <v>203</v>
      </c>
      <c r="B137" s="491">
        <v>452</v>
      </c>
      <c r="C137" s="831"/>
      <c r="D137" s="758">
        <f t="shared" si="27"/>
        <v>0</v>
      </c>
      <c r="E137" s="832"/>
      <c r="F137" s="833"/>
      <c r="G137" s="472"/>
    </row>
    <row r="138" spans="1:7" hidden="1">
      <c r="A138" s="463" t="s">
        <v>210</v>
      </c>
      <c r="B138" s="491">
        <v>454</v>
      </c>
      <c r="C138" s="831"/>
      <c r="D138" s="758">
        <f t="shared" si="27"/>
        <v>0</v>
      </c>
      <c r="E138" s="832"/>
      <c r="F138" s="833"/>
      <c r="G138" s="472"/>
    </row>
    <row r="139" spans="1:7" hidden="1">
      <c r="A139" s="463" t="s">
        <v>212</v>
      </c>
      <c r="B139" s="491">
        <v>455</v>
      </c>
      <c r="C139" s="831"/>
      <c r="D139" s="758">
        <f t="shared" si="27"/>
        <v>0</v>
      </c>
      <c r="E139" s="832"/>
      <c r="F139" s="833"/>
      <c r="G139" s="472"/>
    </row>
    <row r="140" spans="1:7" hidden="1">
      <c r="A140" s="494" t="s">
        <v>358</v>
      </c>
      <c r="B140" s="495"/>
      <c r="C140" s="834"/>
      <c r="D140" s="758">
        <f t="shared" si="27"/>
        <v>0</v>
      </c>
      <c r="E140" s="834"/>
      <c r="F140" s="835"/>
      <c r="G140" s="472"/>
    </row>
    <row r="141" spans="1:7" hidden="1">
      <c r="A141" s="488" t="s">
        <v>189</v>
      </c>
      <c r="B141" s="490">
        <v>460</v>
      </c>
      <c r="C141" s="759">
        <f>C142+C143+C144+C145</f>
        <v>0</v>
      </c>
      <c r="D141" s="759">
        <f>D142+D143+D144+D145</f>
        <v>0</v>
      </c>
      <c r="E141" s="836">
        <f>E142+E143+E144+E145</f>
        <v>0</v>
      </c>
      <c r="F141" s="837">
        <f>F142+F143+F144+F145</f>
        <v>0</v>
      </c>
      <c r="G141" s="472"/>
    </row>
    <row r="142" spans="1:7" hidden="1">
      <c r="A142" s="463" t="s">
        <v>204</v>
      </c>
      <c r="B142" s="491">
        <v>461</v>
      </c>
      <c r="C142" s="760">
        <f>E142+C147-C162</f>
        <v>0</v>
      </c>
      <c r="D142" s="760">
        <f>(E142+D147+D152)-D157-D167</f>
        <v>0</v>
      </c>
      <c r="E142" s="838"/>
      <c r="F142" s="776">
        <f>(E142+F147+F152)-F157-F162-F167</f>
        <v>0</v>
      </c>
      <c r="G142" s="472"/>
    </row>
    <row r="143" spans="1:7" hidden="1">
      <c r="A143" s="463" t="s">
        <v>203</v>
      </c>
      <c r="B143" s="491">
        <v>462</v>
      </c>
      <c r="C143" s="760">
        <f>E143+C148-C163</f>
        <v>0</v>
      </c>
      <c r="D143" s="760">
        <f>(E143+D148+D153)-D158-D168</f>
        <v>0</v>
      </c>
      <c r="E143" s="838"/>
      <c r="F143" s="776">
        <f>(E143+F148+F153)-F158-F163-F168</f>
        <v>0</v>
      </c>
      <c r="G143" s="472"/>
    </row>
    <row r="144" spans="1:7" hidden="1">
      <c r="A144" s="463" t="s">
        <v>210</v>
      </c>
      <c r="B144" s="491">
        <v>463</v>
      </c>
      <c r="C144" s="760">
        <f>E144+C149-C164</f>
        <v>0</v>
      </c>
      <c r="D144" s="760">
        <f>(E144+D149+D154)-D159-D169</f>
        <v>0</v>
      </c>
      <c r="E144" s="838"/>
      <c r="F144" s="776">
        <f>(E144+F149+F154)-F159-F164-F169</f>
        <v>0</v>
      </c>
      <c r="G144" s="472"/>
    </row>
    <row r="145" spans="1:7" hidden="1">
      <c r="A145" s="463" t="s">
        <v>212</v>
      </c>
      <c r="B145" s="491">
        <v>465</v>
      </c>
      <c r="C145" s="760">
        <f>E145+C150-C165</f>
        <v>0</v>
      </c>
      <c r="D145" s="760">
        <f>(E145+D150+D155)-D160-D170</f>
        <v>0</v>
      </c>
      <c r="E145" s="838"/>
      <c r="F145" s="776">
        <f>(E145+F150+F155)-F160-F165-F170</f>
        <v>0</v>
      </c>
      <c r="G145" s="472"/>
    </row>
    <row r="146" spans="1:7" hidden="1">
      <c r="A146" s="496" t="s">
        <v>190</v>
      </c>
      <c r="B146" s="490">
        <v>470</v>
      </c>
      <c r="C146" s="759">
        <f>C147+C148+C149+C150</f>
        <v>0</v>
      </c>
      <c r="D146" s="759">
        <f>D147+D148+D149+D150</f>
        <v>0</v>
      </c>
      <c r="E146" s="759" t="s">
        <v>28</v>
      </c>
      <c r="F146" s="837">
        <f>F147+F148+F149+F150</f>
        <v>0</v>
      </c>
      <c r="G146" s="472"/>
    </row>
    <row r="147" spans="1:7" hidden="1">
      <c r="A147" s="463" t="s">
        <v>323</v>
      </c>
      <c r="B147" s="491">
        <v>471</v>
      </c>
      <c r="C147" s="760"/>
      <c r="D147" s="749">
        <f>F147*4/12</f>
        <v>0</v>
      </c>
      <c r="E147" s="824" t="s">
        <v>28</v>
      </c>
      <c r="F147" s="776"/>
      <c r="G147" s="472"/>
    </row>
    <row r="148" spans="1:7" hidden="1">
      <c r="A148" s="463" t="s">
        <v>203</v>
      </c>
      <c r="B148" s="491">
        <v>472</v>
      </c>
      <c r="C148" s="760"/>
      <c r="D148" s="749">
        <f t="shared" ref="D148:D150" si="28">F148*4/12</f>
        <v>0</v>
      </c>
      <c r="E148" s="824" t="s">
        <v>28</v>
      </c>
      <c r="F148" s="776"/>
      <c r="G148" s="472"/>
    </row>
    <row r="149" spans="1:7" hidden="1">
      <c r="A149" s="463" t="s">
        <v>210</v>
      </c>
      <c r="B149" s="491">
        <v>473</v>
      </c>
      <c r="C149" s="760"/>
      <c r="D149" s="749">
        <f t="shared" si="28"/>
        <v>0</v>
      </c>
      <c r="E149" s="824" t="s">
        <v>28</v>
      </c>
      <c r="F149" s="776"/>
      <c r="G149" s="472"/>
    </row>
    <row r="150" spans="1:7" hidden="1">
      <c r="A150" s="463" t="s">
        <v>324</v>
      </c>
      <c r="B150" s="491">
        <v>475</v>
      </c>
      <c r="C150" s="760"/>
      <c r="D150" s="749">
        <f t="shared" si="28"/>
        <v>0</v>
      </c>
      <c r="E150" s="824" t="s">
        <v>28</v>
      </c>
      <c r="F150" s="776"/>
      <c r="G150" s="472"/>
    </row>
    <row r="151" spans="1:7" ht="25.5" hidden="1">
      <c r="A151" s="497" t="s">
        <v>191</v>
      </c>
      <c r="B151" s="490">
        <v>480</v>
      </c>
      <c r="C151" s="759" t="s">
        <v>28</v>
      </c>
      <c r="D151" s="759">
        <f>D152+D153+D154+D155</f>
        <v>0</v>
      </c>
      <c r="E151" s="759" t="s">
        <v>28</v>
      </c>
      <c r="F151" s="837">
        <f>F152+F153+F154+F155</f>
        <v>0</v>
      </c>
      <c r="G151" s="472"/>
    </row>
    <row r="152" spans="1:7" hidden="1">
      <c r="A152" s="463" t="s">
        <v>204</v>
      </c>
      <c r="B152" s="491">
        <v>481</v>
      </c>
      <c r="C152" s="760" t="s">
        <v>28</v>
      </c>
      <c r="D152" s="749">
        <f t="shared" ref="D152:D155" si="29">F152*12/12</f>
        <v>0</v>
      </c>
      <c r="E152" s="824" t="s">
        <v>28</v>
      </c>
      <c r="F152" s="776"/>
      <c r="G152" s="472"/>
    </row>
    <row r="153" spans="1:7" hidden="1">
      <c r="A153" s="463" t="s">
        <v>203</v>
      </c>
      <c r="B153" s="491">
        <v>482</v>
      </c>
      <c r="C153" s="760" t="s">
        <v>28</v>
      </c>
      <c r="D153" s="749">
        <f t="shared" si="29"/>
        <v>0</v>
      </c>
      <c r="E153" s="824" t="s">
        <v>28</v>
      </c>
      <c r="F153" s="776"/>
      <c r="G153" s="472"/>
    </row>
    <row r="154" spans="1:7" hidden="1">
      <c r="A154" s="463" t="s">
        <v>210</v>
      </c>
      <c r="B154" s="491">
        <v>483</v>
      </c>
      <c r="C154" s="758" t="s">
        <v>28</v>
      </c>
      <c r="D154" s="749">
        <f t="shared" si="29"/>
        <v>0</v>
      </c>
      <c r="E154" s="810" t="s">
        <v>28</v>
      </c>
      <c r="F154" s="793"/>
      <c r="G154" s="472"/>
    </row>
    <row r="155" spans="1:7" hidden="1">
      <c r="A155" s="463" t="s">
        <v>215</v>
      </c>
      <c r="B155" s="491">
        <v>485</v>
      </c>
      <c r="C155" s="758" t="s">
        <v>28</v>
      </c>
      <c r="D155" s="749">
        <f t="shared" si="29"/>
        <v>0</v>
      </c>
      <c r="E155" s="810" t="s">
        <v>28</v>
      </c>
      <c r="F155" s="793"/>
      <c r="G155" s="472"/>
    </row>
    <row r="156" spans="1:7" ht="25.5" hidden="1">
      <c r="A156" s="497" t="s">
        <v>192</v>
      </c>
      <c r="B156" s="490">
        <v>490</v>
      </c>
      <c r="C156" s="759" t="s">
        <v>28</v>
      </c>
      <c r="D156" s="759">
        <f>D157+D158+D159+D160</f>
        <v>0</v>
      </c>
      <c r="E156" s="759" t="s">
        <v>28</v>
      </c>
      <c r="F156" s="837">
        <f>F157+F158+F159+F160</f>
        <v>0</v>
      </c>
      <c r="G156" s="472"/>
    </row>
    <row r="157" spans="1:7" hidden="1">
      <c r="A157" s="463" t="s">
        <v>204</v>
      </c>
      <c r="B157" s="491">
        <v>491</v>
      </c>
      <c r="C157" s="758" t="s">
        <v>28</v>
      </c>
      <c r="D157" s="749">
        <f t="shared" ref="D157:D175" si="30">F157*12/12</f>
        <v>0</v>
      </c>
      <c r="E157" s="810" t="s">
        <v>28</v>
      </c>
      <c r="F157" s="793"/>
      <c r="G157" s="472"/>
    </row>
    <row r="158" spans="1:7" hidden="1">
      <c r="A158" s="463" t="s">
        <v>203</v>
      </c>
      <c r="B158" s="491">
        <v>492</v>
      </c>
      <c r="C158" s="758" t="s">
        <v>28</v>
      </c>
      <c r="D158" s="749">
        <f t="shared" si="30"/>
        <v>0</v>
      </c>
      <c r="E158" s="810" t="s">
        <v>28</v>
      </c>
      <c r="F158" s="793"/>
      <c r="G158" s="472"/>
    </row>
    <row r="159" spans="1:7" hidden="1">
      <c r="A159" s="463" t="s">
        <v>210</v>
      </c>
      <c r="B159" s="491">
        <v>493</v>
      </c>
      <c r="C159" s="758" t="s">
        <v>28</v>
      </c>
      <c r="D159" s="749">
        <f t="shared" si="30"/>
        <v>0</v>
      </c>
      <c r="E159" s="810" t="s">
        <v>28</v>
      </c>
      <c r="F159" s="793"/>
      <c r="G159" s="472"/>
    </row>
    <row r="160" spans="1:7" hidden="1">
      <c r="A160" s="463" t="s">
        <v>212</v>
      </c>
      <c r="B160" s="491">
        <v>495</v>
      </c>
      <c r="C160" s="758" t="s">
        <v>28</v>
      </c>
      <c r="D160" s="749">
        <f t="shared" si="30"/>
        <v>0</v>
      </c>
      <c r="E160" s="810" t="s">
        <v>28</v>
      </c>
      <c r="F160" s="793"/>
      <c r="G160" s="472"/>
    </row>
    <row r="161" spans="1:7" hidden="1">
      <c r="A161" s="498" t="s">
        <v>193</v>
      </c>
      <c r="B161" s="490">
        <v>500</v>
      </c>
      <c r="C161" s="759">
        <f>C162+C163+C164+C165</f>
        <v>0</v>
      </c>
      <c r="D161" s="759">
        <f>D162+D163+D164+D165</f>
        <v>0</v>
      </c>
      <c r="E161" s="759" t="s">
        <v>28</v>
      </c>
      <c r="F161" s="837">
        <f t="shared" ref="F161" si="31">F162+F163+F164+F165</f>
        <v>0</v>
      </c>
      <c r="G161" s="472"/>
    </row>
    <row r="162" spans="1:7" hidden="1">
      <c r="A162" s="463" t="s">
        <v>319</v>
      </c>
      <c r="B162" s="499">
        <v>501</v>
      </c>
      <c r="C162" s="760"/>
      <c r="D162" s="749">
        <f t="shared" si="30"/>
        <v>0</v>
      </c>
      <c r="E162" s="824" t="s">
        <v>28</v>
      </c>
      <c r="F162" s="776"/>
      <c r="G162" s="472"/>
    </row>
    <row r="163" spans="1:7" hidden="1">
      <c r="A163" s="463" t="s">
        <v>203</v>
      </c>
      <c r="B163" s="491">
        <v>502</v>
      </c>
      <c r="C163" s="760"/>
      <c r="D163" s="749">
        <f t="shared" si="30"/>
        <v>0</v>
      </c>
      <c r="E163" s="810" t="s">
        <v>28</v>
      </c>
      <c r="F163" s="793"/>
      <c r="G163" s="472"/>
    </row>
    <row r="164" spans="1:7" hidden="1">
      <c r="A164" s="463" t="s">
        <v>210</v>
      </c>
      <c r="B164" s="491">
        <v>503</v>
      </c>
      <c r="C164" s="760"/>
      <c r="D164" s="749">
        <f t="shared" si="30"/>
        <v>0</v>
      </c>
      <c r="E164" s="810" t="s">
        <v>28</v>
      </c>
      <c r="F164" s="793"/>
      <c r="G164" s="472"/>
    </row>
    <row r="165" spans="1:7" hidden="1">
      <c r="A165" s="463" t="s">
        <v>325</v>
      </c>
      <c r="B165" s="491">
        <v>505</v>
      </c>
      <c r="C165" s="760"/>
      <c r="D165" s="749">
        <f t="shared" si="30"/>
        <v>0</v>
      </c>
      <c r="E165" s="810" t="s">
        <v>28</v>
      </c>
      <c r="F165" s="793"/>
      <c r="G165" s="472"/>
    </row>
    <row r="166" spans="1:7" hidden="1">
      <c r="A166" s="500" t="s">
        <v>194</v>
      </c>
      <c r="B166" s="490">
        <v>510</v>
      </c>
      <c r="C166" s="759" t="s">
        <v>28</v>
      </c>
      <c r="D166" s="761">
        <f>D167+D168+D169+D170</f>
        <v>0</v>
      </c>
      <c r="E166" s="762" t="s">
        <v>28</v>
      </c>
      <c r="F166" s="839">
        <f>F167+F168+F169+F170</f>
        <v>0</v>
      </c>
      <c r="G166" s="472"/>
    </row>
    <row r="167" spans="1:7" hidden="1">
      <c r="A167" s="463" t="s">
        <v>204</v>
      </c>
      <c r="B167" s="491">
        <v>511</v>
      </c>
      <c r="C167" s="758" t="s">
        <v>28</v>
      </c>
      <c r="D167" s="749">
        <f t="shared" si="30"/>
        <v>0</v>
      </c>
      <c r="E167" s="810" t="s">
        <v>28</v>
      </c>
      <c r="F167" s="793"/>
      <c r="G167" s="472"/>
    </row>
    <row r="168" spans="1:7" hidden="1">
      <c r="A168" s="463" t="s">
        <v>203</v>
      </c>
      <c r="B168" s="491">
        <v>512</v>
      </c>
      <c r="C168" s="758" t="s">
        <v>28</v>
      </c>
      <c r="D168" s="749">
        <f t="shared" si="30"/>
        <v>0</v>
      </c>
      <c r="E168" s="810" t="s">
        <v>28</v>
      </c>
      <c r="F168" s="793"/>
      <c r="G168" s="472"/>
    </row>
    <row r="169" spans="1:7" hidden="1">
      <c r="A169" s="463" t="s">
        <v>210</v>
      </c>
      <c r="B169" s="491">
        <v>513</v>
      </c>
      <c r="C169" s="758" t="s">
        <v>28</v>
      </c>
      <c r="D169" s="749">
        <f t="shared" si="30"/>
        <v>0</v>
      </c>
      <c r="E169" s="810" t="s">
        <v>28</v>
      </c>
      <c r="F169" s="793"/>
      <c r="G169" s="472"/>
    </row>
    <row r="170" spans="1:7" hidden="1">
      <c r="A170" s="463" t="s">
        <v>212</v>
      </c>
      <c r="B170" s="491">
        <v>515</v>
      </c>
      <c r="C170" s="758" t="s">
        <v>28</v>
      </c>
      <c r="D170" s="749">
        <f t="shared" si="30"/>
        <v>0</v>
      </c>
      <c r="E170" s="810" t="s">
        <v>28</v>
      </c>
      <c r="F170" s="793"/>
      <c r="G170" s="472"/>
    </row>
    <row r="171" spans="1:7" ht="24" hidden="1">
      <c r="A171" s="501" t="s">
        <v>195</v>
      </c>
      <c r="B171" s="490">
        <v>520</v>
      </c>
      <c r="C171" s="762">
        <f>C172+C173+C174+C175</f>
        <v>0</v>
      </c>
      <c r="D171" s="762">
        <f t="shared" ref="D171:F171" si="32">D172+D173+D174+D175</f>
        <v>0</v>
      </c>
      <c r="E171" s="762">
        <f t="shared" si="32"/>
        <v>0</v>
      </c>
      <c r="F171" s="840">
        <f t="shared" si="32"/>
        <v>0</v>
      </c>
      <c r="G171" s="472"/>
    </row>
    <row r="172" spans="1:7" hidden="1">
      <c r="A172" s="463" t="s">
        <v>204</v>
      </c>
      <c r="B172" s="491">
        <v>521</v>
      </c>
      <c r="C172" s="831"/>
      <c r="D172" s="749">
        <f t="shared" si="30"/>
        <v>0</v>
      </c>
      <c r="E172" s="832"/>
      <c r="F172" s="833"/>
      <c r="G172" s="472"/>
    </row>
    <row r="173" spans="1:7" hidden="1">
      <c r="A173" s="463" t="s">
        <v>203</v>
      </c>
      <c r="B173" s="491">
        <v>522</v>
      </c>
      <c r="C173" s="831"/>
      <c r="D173" s="749">
        <f t="shared" si="30"/>
        <v>0</v>
      </c>
      <c r="E173" s="832"/>
      <c r="F173" s="833"/>
      <c r="G173" s="472"/>
    </row>
    <row r="174" spans="1:7" hidden="1">
      <c r="A174" s="463" t="s">
        <v>210</v>
      </c>
      <c r="B174" s="491">
        <v>523</v>
      </c>
      <c r="C174" s="831"/>
      <c r="D174" s="749">
        <f t="shared" si="30"/>
        <v>0</v>
      </c>
      <c r="E174" s="832"/>
      <c r="F174" s="833"/>
      <c r="G174" s="472"/>
    </row>
    <row r="175" spans="1:7" hidden="1">
      <c r="A175" s="463" t="s">
        <v>212</v>
      </c>
      <c r="B175" s="491">
        <v>525</v>
      </c>
      <c r="C175" s="831"/>
      <c r="D175" s="749">
        <f t="shared" si="30"/>
        <v>0</v>
      </c>
      <c r="E175" s="832"/>
      <c r="F175" s="833"/>
      <c r="G175" s="472"/>
    </row>
    <row r="176" spans="1:7" ht="25.5" hidden="1">
      <c r="A176" s="502" t="s">
        <v>196</v>
      </c>
      <c r="B176" s="503"/>
      <c r="C176" s="763"/>
      <c r="D176" s="763"/>
      <c r="E176" s="763"/>
      <c r="F176" s="841"/>
      <c r="G176" s="472"/>
    </row>
    <row r="177" spans="1:7" ht="15.75" hidden="1">
      <c r="A177" s="504" t="s">
        <v>197</v>
      </c>
      <c r="B177" s="505">
        <v>530</v>
      </c>
      <c r="C177" s="764">
        <f>C178+C179</f>
        <v>0</v>
      </c>
      <c r="D177" s="764">
        <f t="shared" ref="D177:F177" si="33">D178+D179</f>
        <v>0</v>
      </c>
      <c r="E177" s="842">
        <f t="shared" si="33"/>
        <v>0</v>
      </c>
      <c r="F177" s="843">
        <f t="shared" si="33"/>
        <v>0</v>
      </c>
      <c r="G177" s="472"/>
    </row>
    <row r="178" spans="1:7" hidden="1">
      <c r="A178" s="463" t="s">
        <v>204</v>
      </c>
      <c r="B178" s="491">
        <v>531</v>
      </c>
      <c r="C178" s="765">
        <f>E178+C181-C190</f>
        <v>0</v>
      </c>
      <c r="D178" s="765">
        <f>(E178+D181+D184)-D187-D190-D193</f>
        <v>0</v>
      </c>
      <c r="E178" s="844"/>
      <c r="F178" s="845">
        <f>(E178+F181+F184)-F187-F190-F193</f>
        <v>0</v>
      </c>
      <c r="G178" s="472"/>
    </row>
    <row r="179" spans="1:7" hidden="1">
      <c r="A179" s="463" t="s">
        <v>212</v>
      </c>
      <c r="B179" s="491">
        <v>532</v>
      </c>
      <c r="C179" s="765">
        <f>E179+C182-C191</f>
        <v>0</v>
      </c>
      <c r="D179" s="765">
        <f>(E179+D182+D185)-D188-D191-D194</f>
        <v>0</v>
      </c>
      <c r="E179" s="844"/>
      <c r="F179" s="845">
        <f>(E179+F182+F185)-F188-F191-F194</f>
        <v>0</v>
      </c>
      <c r="G179" s="472"/>
    </row>
    <row r="180" spans="1:7" ht="15.75" hidden="1">
      <c r="A180" s="504" t="s">
        <v>359</v>
      </c>
      <c r="B180" s="505">
        <v>540</v>
      </c>
      <c r="C180" s="764">
        <f>C181+C182</f>
        <v>0</v>
      </c>
      <c r="D180" s="764">
        <f>D181+D182</f>
        <v>0</v>
      </c>
      <c r="E180" s="764" t="s">
        <v>28</v>
      </c>
      <c r="F180" s="843">
        <f>F181+F182</f>
        <v>0</v>
      </c>
      <c r="G180" s="472"/>
    </row>
    <row r="181" spans="1:7" hidden="1">
      <c r="A181" s="463" t="s">
        <v>319</v>
      </c>
      <c r="B181" s="491">
        <v>541</v>
      </c>
      <c r="C181" s="765"/>
      <c r="D181" s="765">
        <f>F181*4/12</f>
        <v>0</v>
      </c>
      <c r="E181" s="831" t="s">
        <v>28</v>
      </c>
      <c r="F181" s="833"/>
      <c r="G181" s="472"/>
    </row>
    <row r="182" spans="1:7" hidden="1">
      <c r="A182" s="463" t="s">
        <v>324</v>
      </c>
      <c r="B182" s="491">
        <v>542</v>
      </c>
      <c r="C182" s="765"/>
      <c r="D182" s="765">
        <f>F182*4/12</f>
        <v>0</v>
      </c>
      <c r="E182" s="831" t="s">
        <v>28</v>
      </c>
      <c r="F182" s="833"/>
      <c r="G182" s="472"/>
    </row>
    <row r="183" spans="1:7" ht="15.75" hidden="1">
      <c r="A183" s="506" t="s">
        <v>198</v>
      </c>
      <c r="B183" s="505">
        <v>550</v>
      </c>
      <c r="C183" s="764" t="s">
        <v>28</v>
      </c>
      <c r="D183" s="764">
        <f>D184+D185</f>
        <v>0</v>
      </c>
      <c r="E183" s="846" t="s">
        <v>28</v>
      </c>
      <c r="F183" s="843">
        <f>F184+F185</f>
        <v>0</v>
      </c>
      <c r="G183" s="472"/>
    </row>
    <row r="184" spans="1:7" hidden="1">
      <c r="A184" s="463" t="s">
        <v>204</v>
      </c>
      <c r="B184" s="491">
        <v>551</v>
      </c>
      <c r="C184" s="765" t="s">
        <v>28</v>
      </c>
      <c r="D184" s="749">
        <f t="shared" ref="D184:D185" si="34">F184*12/12</f>
        <v>0</v>
      </c>
      <c r="E184" s="831" t="s">
        <v>28</v>
      </c>
      <c r="F184" s="833"/>
      <c r="G184" s="472"/>
    </row>
    <row r="185" spans="1:7" hidden="1">
      <c r="A185" s="463" t="s">
        <v>212</v>
      </c>
      <c r="B185" s="491">
        <v>552</v>
      </c>
      <c r="C185" s="765" t="s">
        <v>28</v>
      </c>
      <c r="D185" s="749">
        <f t="shared" si="34"/>
        <v>0</v>
      </c>
      <c r="E185" s="831" t="s">
        <v>28</v>
      </c>
      <c r="F185" s="833"/>
      <c r="G185" s="472"/>
    </row>
    <row r="186" spans="1:7" ht="15.75" hidden="1">
      <c r="A186" s="504" t="s">
        <v>213</v>
      </c>
      <c r="B186" s="505">
        <v>560</v>
      </c>
      <c r="C186" s="764" t="s">
        <v>28</v>
      </c>
      <c r="D186" s="764">
        <f>D187+D188</f>
        <v>0</v>
      </c>
      <c r="E186" s="847" t="s">
        <v>28</v>
      </c>
      <c r="F186" s="843">
        <f>F187+F188</f>
        <v>0</v>
      </c>
      <c r="G186" s="472"/>
    </row>
    <row r="187" spans="1:7" hidden="1">
      <c r="A187" s="463" t="s">
        <v>204</v>
      </c>
      <c r="B187" s="491">
        <v>561</v>
      </c>
      <c r="C187" s="765" t="s">
        <v>28</v>
      </c>
      <c r="D187" s="749">
        <f t="shared" ref="D187:D188" si="35">F187*12/12</f>
        <v>0</v>
      </c>
      <c r="E187" s="831" t="s">
        <v>28</v>
      </c>
      <c r="F187" s="833"/>
      <c r="G187" s="472"/>
    </row>
    <row r="188" spans="1:7" hidden="1">
      <c r="A188" s="463" t="s">
        <v>212</v>
      </c>
      <c r="B188" s="491">
        <v>562</v>
      </c>
      <c r="C188" s="765" t="s">
        <v>28</v>
      </c>
      <c r="D188" s="749">
        <f t="shared" si="35"/>
        <v>0</v>
      </c>
      <c r="E188" s="831" t="s">
        <v>28</v>
      </c>
      <c r="F188" s="833"/>
      <c r="G188" s="472"/>
    </row>
    <row r="189" spans="1:7" ht="15.75" hidden="1">
      <c r="A189" s="504" t="s">
        <v>199</v>
      </c>
      <c r="B189" s="505">
        <v>570</v>
      </c>
      <c r="C189" s="764">
        <f>C190+C191</f>
        <v>0</v>
      </c>
      <c r="D189" s="764">
        <f>D190+D191</f>
        <v>0</v>
      </c>
      <c r="E189" s="847" t="s">
        <v>28</v>
      </c>
      <c r="F189" s="843">
        <f>F190+F191</f>
        <v>0</v>
      </c>
      <c r="G189" s="472"/>
    </row>
    <row r="190" spans="1:7" hidden="1">
      <c r="A190" s="463" t="s">
        <v>204</v>
      </c>
      <c r="B190" s="491">
        <v>571</v>
      </c>
      <c r="C190" s="765"/>
      <c r="D190" s="765">
        <f>F190*3/9</f>
        <v>0</v>
      </c>
      <c r="E190" s="831" t="s">
        <v>28</v>
      </c>
      <c r="F190" s="833"/>
      <c r="G190" s="472"/>
    </row>
    <row r="191" spans="1:7" hidden="1">
      <c r="A191" s="463" t="s">
        <v>212</v>
      </c>
      <c r="B191" s="491">
        <v>572</v>
      </c>
      <c r="C191" s="765"/>
      <c r="D191" s="765">
        <f>F191*3/9</f>
        <v>0</v>
      </c>
      <c r="E191" s="831" t="s">
        <v>28</v>
      </c>
      <c r="F191" s="833"/>
      <c r="G191" s="472"/>
    </row>
    <row r="192" spans="1:7" ht="15.75" hidden="1">
      <c r="A192" s="507" t="s">
        <v>214</v>
      </c>
      <c r="B192" s="508">
        <v>580</v>
      </c>
      <c r="C192" s="754" t="s">
        <v>28</v>
      </c>
      <c r="D192" s="754">
        <f>D193+D194</f>
        <v>0</v>
      </c>
      <c r="E192" s="811" t="s">
        <v>28</v>
      </c>
      <c r="F192" s="812">
        <f>F193+F194</f>
        <v>0</v>
      </c>
      <c r="G192" s="472"/>
    </row>
    <row r="193" spans="1:15" hidden="1">
      <c r="A193" s="463" t="s">
        <v>204</v>
      </c>
      <c r="B193" s="491">
        <v>581</v>
      </c>
      <c r="C193" s="765" t="s">
        <v>28</v>
      </c>
      <c r="D193" s="749">
        <f t="shared" ref="D193:D194" si="36">F193*12/12</f>
        <v>0</v>
      </c>
      <c r="E193" s="831" t="s">
        <v>28</v>
      </c>
      <c r="F193" s="833"/>
      <c r="G193" s="472"/>
    </row>
    <row r="194" spans="1:15" hidden="1">
      <c r="A194" s="463" t="s">
        <v>212</v>
      </c>
      <c r="B194" s="491">
        <v>582</v>
      </c>
      <c r="C194" s="765" t="s">
        <v>28</v>
      </c>
      <c r="D194" s="749">
        <f t="shared" si="36"/>
        <v>0</v>
      </c>
      <c r="E194" s="831" t="s">
        <v>28</v>
      </c>
      <c r="F194" s="833"/>
      <c r="G194" s="472"/>
    </row>
    <row r="195" spans="1:15">
      <c r="A195" s="509" t="s">
        <v>200</v>
      </c>
      <c r="B195" s="510">
        <v>590</v>
      </c>
      <c r="C195" s="766">
        <f>C196+C198+C199+C200+C201+C203</f>
        <v>0</v>
      </c>
      <c r="D195" s="766">
        <f t="shared" ref="D195" si="37">D196+D198+D199+D200+D201+D203</f>
        <v>0</v>
      </c>
      <c r="E195" s="766" t="s">
        <v>28</v>
      </c>
      <c r="F195" s="848" t="s">
        <v>28</v>
      </c>
      <c r="G195" s="472"/>
    </row>
    <row r="196" spans="1:15" hidden="1">
      <c r="A196" s="463" t="s">
        <v>217</v>
      </c>
      <c r="B196" s="491">
        <v>591</v>
      </c>
      <c r="C196" s="767"/>
      <c r="D196" s="767"/>
      <c r="E196" s="765" t="s">
        <v>28</v>
      </c>
      <c r="F196" s="849" t="s">
        <v>28</v>
      </c>
      <c r="G196" s="472"/>
    </row>
    <row r="197" spans="1:15" hidden="1">
      <c r="A197" s="467" t="s">
        <v>216</v>
      </c>
      <c r="B197" s="491"/>
      <c r="C197" s="768"/>
      <c r="D197" s="768"/>
      <c r="E197" s="765" t="s">
        <v>28</v>
      </c>
      <c r="F197" s="849" t="s">
        <v>28</v>
      </c>
      <c r="G197" s="472"/>
    </row>
    <row r="198" spans="1:15" hidden="1">
      <c r="A198" s="463" t="s">
        <v>203</v>
      </c>
      <c r="B198" s="491">
        <v>592</v>
      </c>
      <c r="C198" s="767"/>
      <c r="D198" s="767"/>
      <c r="E198" s="765" t="s">
        <v>28</v>
      </c>
      <c r="F198" s="849" t="s">
        <v>28</v>
      </c>
      <c r="G198" s="472"/>
    </row>
    <row r="199" spans="1:15" hidden="1">
      <c r="A199" s="463" t="s">
        <v>210</v>
      </c>
      <c r="B199" s="491">
        <v>593</v>
      </c>
      <c r="C199" s="767"/>
      <c r="D199" s="767"/>
      <c r="E199" s="765" t="s">
        <v>28</v>
      </c>
      <c r="F199" s="849" t="s">
        <v>28</v>
      </c>
      <c r="G199" s="472"/>
    </row>
    <row r="200" spans="1:15" hidden="1">
      <c r="A200" s="463" t="s">
        <v>223</v>
      </c>
      <c r="B200" s="491">
        <v>594</v>
      </c>
      <c r="C200" s="767"/>
      <c r="D200" s="767"/>
      <c r="E200" s="765" t="s">
        <v>28</v>
      </c>
      <c r="F200" s="849" t="s">
        <v>28</v>
      </c>
      <c r="G200" s="472"/>
    </row>
    <row r="201" spans="1:15">
      <c r="A201" s="463" t="s">
        <v>218</v>
      </c>
      <c r="B201" s="491">
        <v>595</v>
      </c>
      <c r="C201" s="769"/>
      <c r="D201" s="769"/>
      <c r="E201" s="765" t="s">
        <v>28</v>
      </c>
      <c r="F201" s="849" t="s">
        <v>28</v>
      </c>
      <c r="G201" s="472"/>
    </row>
    <row r="202" spans="1:15">
      <c r="A202" s="467" t="s">
        <v>216</v>
      </c>
      <c r="B202" s="491">
        <v>596</v>
      </c>
      <c r="C202" s="770"/>
      <c r="D202" s="770"/>
      <c r="E202" s="765" t="s">
        <v>28</v>
      </c>
      <c r="F202" s="849" t="s">
        <v>28</v>
      </c>
      <c r="G202" s="472"/>
    </row>
    <row r="203" spans="1:15" ht="13.5" thickBot="1">
      <c r="A203" s="511" t="s">
        <v>208</v>
      </c>
      <c r="B203" s="512">
        <v>597</v>
      </c>
      <c r="C203" s="771"/>
      <c r="D203" s="771"/>
      <c r="E203" s="850" t="s">
        <v>28</v>
      </c>
      <c r="F203" s="851" t="s">
        <v>28</v>
      </c>
      <c r="G203" s="472"/>
    </row>
    <row r="204" spans="1:15" s="228" customFormat="1" ht="15.75">
      <c r="A204" s="340" t="s">
        <v>46</v>
      </c>
      <c r="B204" s="201"/>
      <c r="C204" s="340"/>
      <c r="D204" s="332"/>
      <c r="E204" s="332"/>
      <c r="F204" s="332"/>
      <c r="H204" s="333"/>
      <c r="I204" s="333"/>
      <c r="J204" s="333"/>
      <c r="K204" s="333"/>
    </row>
    <row r="205" spans="1:15" s="228" customFormat="1">
      <c r="A205" s="232" t="s">
        <v>96</v>
      </c>
      <c r="B205" s="201"/>
      <c r="C205" s="232"/>
      <c r="D205" s="232"/>
      <c r="E205" s="232"/>
      <c r="F205" s="232"/>
      <c r="G205" s="232"/>
    </row>
    <row r="206" spans="1:15" s="228" customFormat="1">
      <c r="A206" s="1071" t="s">
        <v>47</v>
      </c>
      <c r="B206" s="1071"/>
      <c r="C206" s="1071"/>
      <c r="D206" s="1071"/>
      <c r="E206" s="1071"/>
      <c r="F206" s="1071"/>
      <c r="G206" s="1071"/>
      <c r="H206" s="1071"/>
      <c r="I206" s="1071"/>
      <c r="J206" s="1071"/>
      <c r="K206" s="1071"/>
      <c r="L206" s="1071"/>
      <c r="M206" s="1071"/>
      <c r="N206" s="1071"/>
      <c r="O206" s="1071"/>
    </row>
    <row r="207" spans="1:15" s="228" customFormat="1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</row>
    <row r="208" spans="1:15" s="152" customFormat="1" ht="12.75" customHeight="1">
      <c r="A208" s="310" t="s">
        <v>22</v>
      </c>
      <c r="B208" s="1022"/>
      <c r="C208" s="1022"/>
      <c r="D208" s="1070" t="s">
        <v>509</v>
      </c>
      <c r="E208" s="1070"/>
      <c r="F208" s="148"/>
    </row>
    <row r="209" spans="1:15" s="152" customFormat="1" ht="12" customHeight="1">
      <c r="A209" s="311"/>
      <c r="B209" s="1047" t="s">
        <v>23</v>
      </c>
      <c r="C209" s="1047"/>
      <c r="D209" s="1047" t="s">
        <v>24</v>
      </c>
      <c r="E209" s="1047"/>
      <c r="F209" s="148"/>
    </row>
    <row r="210" spans="1:15" s="152" customFormat="1" ht="13.5" customHeight="1">
      <c r="A210" s="310" t="s">
        <v>287</v>
      </c>
      <c r="B210" s="1025"/>
      <c r="C210" s="1025"/>
      <c r="D210" s="1025" t="s">
        <v>510</v>
      </c>
      <c r="E210" s="1025"/>
      <c r="F210" s="148"/>
    </row>
    <row r="211" spans="1:15" s="152" customFormat="1" ht="11.25" customHeight="1">
      <c r="A211" s="311"/>
      <c r="B211" s="1047" t="s">
        <v>23</v>
      </c>
      <c r="C211" s="1047"/>
      <c r="D211" s="1047" t="s">
        <v>24</v>
      </c>
      <c r="E211" s="1047"/>
      <c r="F211" s="148"/>
    </row>
    <row r="212" spans="1:15" s="152" customFormat="1" ht="13.5" customHeight="1">
      <c r="A212" s="310" t="s">
        <v>291</v>
      </c>
      <c r="B212" s="1022"/>
      <c r="C212" s="1022"/>
      <c r="D212" s="1024"/>
      <c r="E212" s="1024"/>
      <c r="F212" s="148"/>
    </row>
    <row r="213" spans="1:15" s="152" customFormat="1" ht="12.75" customHeight="1">
      <c r="A213" s="312"/>
      <c r="B213" s="1047" t="s">
        <v>23</v>
      </c>
      <c r="C213" s="1047"/>
      <c r="D213" s="1047" t="s">
        <v>24</v>
      </c>
      <c r="E213" s="1047"/>
      <c r="F213" s="148"/>
    </row>
    <row r="214" spans="1:15" s="152" customFormat="1" ht="15">
      <c r="A214" s="312"/>
      <c r="B214" s="202"/>
      <c r="C214" s="202"/>
      <c r="D214" s="202"/>
      <c r="E214" s="202"/>
      <c r="F214" s="148"/>
    </row>
    <row r="215" spans="1:15" s="152" customFormat="1" ht="15.75">
      <c r="A215" s="336" t="s">
        <v>542</v>
      </c>
      <c r="B215" s="337"/>
      <c r="C215" s="337"/>
      <c r="D215" s="337"/>
      <c r="E215" s="337"/>
      <c r="F215" s="337"/>
    </row>
    <row r="216" spans="1:15" s="228" customFormat="1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</row>
    <row r="217" spans="1:15" s="228" customFormat="1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</row>
    <row r="218" spans="1:15" s="228" customFormat="1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</row>
    <row r="219" spans="1:15" s="228" customFormat="1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</row>
    <row r="220" spans="1:15" s="228" customFormat="1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</row>
    <row r="221" spans="1:15" s="228" customFormat="1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</row>
  </sheetData>
  <mergeCells count="31">
    <mergeCell ref="A13:D13"/>
    <mergeCell ref="A1:A2"/>
    <mergeCell ref="D1:F1"/>
    <mergeCell ref="D2:F2"/>
    <mergeCell ref="A3:F3"/>
    <mergeCell ref="A4:F4"/>
    <mergeCell ref="A5:F5"/>
    <mergeCell ref="A7:F7"/>
    <mergeCell ref="A9:D9"/>
    <mergeCell ref="A10:D10"/>
    <mergeCell ref="A11:D11"/>
    <mergeCell ref="A12:D12"/>
    <mergeCell ref="A206:O206"/>
    <mergeCell ref="B14:D14"/>
    <mergeCell ref="A15:A16"/>
    <mergeCell ref="B15:B16"/>
    <mergeCell ref="C15:D15"/>
    <mergeCell ref="E15:F15"/>
    <mergeCell ref="G18:J18"/>
    <mergeCell ref="B208:C208"/>
    <mergeCell ref="D208:E208"/>
    <mergeCell ref="B209:C209"/>
    <mergeCell ref="D209:E209"/>
    <mergeCell ref="B210:C210"/>
    <mergeCell ref="D210:E210"/>
    <mergeCell ref="B211:C211"/>
    <mergeCell ref="D211:E211"/>
    <mergeCell ref="B212:C212"/>
    <mergeCell ref="D212:E212"/>
    <mergeCell ref="B213:C213"/>
    <mergeCell ref="D213:E213"/>
  </mergeCells>
  <pageMargins left="0.7" right="0.7" top="0.75" bottom="0.75" header="0.3" footer="0.3"/>
  <pageSetup paperSize="9" scale="80" orientation="portrait" verticalDpi="0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O124"/>
  <sheetViews>
    <sheetView view="pageBreakPreview" topLeftCell="A43" zoomScaleNormal="100" zoomScaleSheetLayoutView="100" workbookViewId="0">
      <selection activeCell="G115" sqref="G115"/>
    </sheetView>
  </sheetViews>
  <sheetFormatPr defaultRowHeight="12.75"/>
  <cols>
    <col min="1" max="1" width="43.140625" style="531" customWidth="1"/>
    <col min="2" max="2" width="9.140625" style="531" customWidth="1"/>
    <col min="3" max="3" width="13.42578125" style="531" customWidth="1"/>
    <col min="4" max="5" width="12.28515625" style="531" customWidth="1"/>
    <col min="6" max="6" width="11.7109375" style="531" customWidth="1"/>
    <col min="7" max="7" width="12.5703125" style="531" customWidth="1"/>
    <col min="8" max="8" width="10.42578125" style="530" customWidth="1"/>
    <col min="9" max="16384" width="9.140625" style="531"/>
  </cols>
  <sheetData>
    <row r="1" spans="1:7" s="531" customFormat="1" ht="20.25" customHeight="1">
      <c r="A1" s="529"/>
      <c r="B1" s="529"/>
      <c r="C1" s="529"/>
      <c r="D1" s="529"/>
      <c r="E1" s="1040" t="s">
        <v>25</v>
      </c>
      <c r="F1" s="1040"/>
      <c r="G1" s="1040"/>
    </row>
    <row r="2" spans="1:7" s="531" customFormat="1" ht="15">
      <c r="A2" s="529"/>
      <c r="B2" s="529"/>
      <c r="C2" s="529"/>
      <c r="D2" s="529"/>
      <c r="E2" s="1038" t="s">
        <v>388</v>
      </c>
      <c r="F2" s="1038"/>
      <c r="G2" s="1038"/>
    </row>
    <row r="3" spans="1:7" s="531" customFormat="1" ht="15">
      <c r="A3" s="529"/>
      <c r="B3" s="529"/>
      <c r="C3" s="529"/>
      <c r="D3" s="529"/>
      <c r="E3" s="529"/>
      <c r="F3" s="1123"/>
      <c r="G3" s="1123"/>
    </row>
    <row r="4" spans="1:7" s="531" customFormat="1">
      <c r="A4" s="1124" t="s">
        <v>326</v>
      </c>
      <c r="B4" s="1124"/>
      <c r="C4" s="1124"/>
      <c r="D4" s="1124"/>
      <c r="E4" s="1124"/>
      <c r="F4" s="1124"/>
      <c r="G4" s="1124"/>
    </row>
    <row r="5" spans="1:7" s="531" customFormat="1" ht="28.5" customHeight="1">
      <c r="A5" s="1125" t="s">
        <v>338</v>
      </c>
      <c r="B5" s="1124"/>
      <c r="C5" s="1124"/>
      <c r="D5" s="1124"/>
      <c r="E5" s="1124"/>
      <c r="F5" s="1124"/>
      <c r="G5" s="1124"/>
    </row>
    <row r="6" spans="1:7" s="531" customFormat="1">
      <c r="A6" s="1126" t="s">
        <v>201</v>
      </c>
      <c r="B6" s="1126"/>
      <c r="C6" s="1126"/>
      <c r="D6" s="1126"/>
      <c r="E6" s="1126"/>
      <c r="F6" s="1126"/>
      <c r="G6" s="1126"/>
    </row>
    <row r="7" spans="1:7" s="531" customFormat="1" ht="14.25">
      <c r="A7" s="1127" t="s">
        <v>499</v>
      </c>
      <c r="B7" s="1124"/>
      <c r="C7" s="1124"/>
      <c r="D7" s="1124"/>
      <c r="E7" s="1124"/>
      <c r="F7" s="1124"/>
      <c r="G7" s="1124"/>
    </row>
    <row r="8" spans="1:7" s="531" customFormat="1" ht="15">
      <c r="A8" s="565"/>
      <c r="B8" s="1128" t="s">
        <v>123</v>
      </c>
      <c r="C8" s="1128"/>
      <c r="D8" s="566"/>
      <c r="E8" s="566"/>
      <c r="F8" s="566"/>
      <c r="G8" s="566"/>
    </row>
    <row r="9" spans="1:7" s="531" customFormat="1" ht="12.75" customHeight="1">
      <c r="A9" s="534"/>
      <c r="B9" s="529"/>
      <c r="C9" s="529"/>
      <c r="D9" s="529"/>
      <c r="E9" s="529"/>
      <c r="F9" s="535"/>
      <c r="G9" s="536" t="s">
        <v>27</v>
      </c>
    </row>
    <row r="10" spans="1:7" s="531" customFormat="1" ht="15">
      <c r="A10" s="1129" t="s">
        <v>464</v>
      </c>
      <c r="B10" s="1129"/>
      <c r="C10" s="1129"/>
      <c r="D10" s="1129"/>
      <c r="E10" s="1129"/>
      <c r="F10" s="537"/>
      <c r="G10" s="567" t="s">
        <v>392</v>
      </c>
    </row>
    <row r="11" spans="1:7" s="531" customFormat="1" ht="15">
      <c r="A11" s="1129" t="s">
        <v>465</v>
      </c>
      <c r="B11" s="1129"/>
      <c r="C11" s="1129"/>
      <c r="D11" s="1129"/>
      <c r="E11" s="1129"/>
      <c r="F11" s="537"/>
      <c r="G11" s="567" t="s">
        <v>393</v>
      </c>
    </row>
    <row r="12" spans="1:7" s="531" customFormat="1" ht="15">
      <c r="A12" s="1129" t="s">
        <v>466</v>
      </c>
      <c r="B12" s="1129"/>
      <c r="C12" s="1129"/>
      <c r="D12" s="1129"/>
      <c r="E12" s="1129"/>
      <c r="F12" s="537"/>
      <c r="G12" s="567" t="s">
        <v>394</v>
      </c>
    </row>
    <row r="13" spans="1:7" s="531" customFormat="1" ht="15">
      <c r="A13" s="1129" t="s">
        <v>467</v>
      </c>
      <c r="B13" s="1129"/>
      <c r="C13" s="1129"/>
      <c r="D13" s="1129"/>
      <c r="E13" s="1129"/>
      <c r="F13" s="537"/>
      <c r="G13" s="567" t="s">
        <v>397</v>
      </c>
    </row>
    <row r="14" spans="1:7" s="531" customFormat="1" ht="15">
      <c r="A14" s="1135" t="s">
        <v>343</v>
      </c>
      <c r="B14" s="1135"/>
      <c r="C14" s="1135"/>
      <c r="D14" s="1135"/>
      <c r="E14" s="1135"/>
      <c r="F14" s="14"/>
      <c r="G14" s="125"/>
    </row>
    <row r="15" spans="1:7" s="531" customFormat="1" ht="15">
      <c r="A15" s="1129" t="s">
        <v>463</v>
      </c>
      <c r="B15" s="1129"/>
      <c r="C15" s="1129"/>
      <c r="D15" s="1129"/>
      <c r="E15" s="1129"/>
      <c r="F15" s="537"/>
      <c r="G15" s="567"/>
    </row>
    <row r="16" spans="1:7" s="531" customFormat="1" ht="15">
      <c r="A16" s="568"/>
      <c r="B16" s="1130" t="s">
        <v>273</v>
      </c>
      <c r="C16" s="1130"/>
      <c r="D16" s="1130"/>
      <c r="E16" s="1130"/>
      <c r="F16" s="541"/>
      <c r="G16" s="541"/>
    </row>
    <row r="17" spans="1:8" ht="9.75" customHeight="1" thickBot="1">
      <c r="A17" s="569" t="s">
        <v>201</v>
      </c>
      <c r="B17" s="529"/>
      <c r="C17" s="529"/>
      <c r="D17" s="529"/>
      <c r="E17" s="529"/>
      <c r="F17" s="529"/>
      <c r="G17" s="529"/>
    </row>
    <row r="18" spans="1:8" ht="22.5" customHeight="1" thickBot="1">
      <c r="A18" s="1131" t="s">
        <v>227</v>
      </c>
      <c r="B18" s="1131" t="s">
        <v>286</v>
      </c>
      <c r="C18" s="1132" t="s">
        <v>282</v>
      </c>
      <c r="D18" s="1133"/>
      <c r="E18" s="1134"/>
      <c r="F18" s="1122" t="s">
        <v>232</v>
      </c>
      <c r="G18" s="1122"/>
    </row>
    <row r="19" spans="1:8" ht="43.5" customHeight="1" thickBot="1">
      <c r="A19" s="1131"/>
      <c r="B19" s="1131"/>
      <c r="C19" s="570" t="s">
        <v>229</v>
      </c>
      <c r="D19" s="570" t="s">
        <v>230</v>
      </c>
      <c r="E19" s="570" t="s">
        <v>283</v>
      </c>
      <c r="F19" s="542" t="s">
        <v>131</v>
      </c>
      <c r="G19" s="542" t="s">
        <v>132</v>
      </c>
    </row>
    <row r="20" spans="1:8" ht="13.5" thickBot="1">
      <c r="A20" s="543">
        <v>1</v>
      </c>
      <c r="B20" s="543">
        <v>2</v>
      </c>
      <c r="C20" s="544">
        <v>3</v>
      </c>
      <c r="D20" s="544">
        <v>4</v>
      </c>
      <c r="E20" s="544">
        <v>5</v>
      </c>
      <c r="F20" s="544">
        <v>6</v>
      </c>
      <c r="G20" s="544">
        <v>7</v>
      </c>
    </row>
    <row r="21" spans="1:8">
      <c r="A21" s="571"/>
      <c r="B21" s="572"/>
      <c r="C21" s="573"/>
      <c r="D21" s="573"/>
      <c r="E21" s="573"/>
      <c r="F21" s="573"/>
      <c r="G21" s="574"/>
    </row>
    <row r="22" spans="1:8" ht="15" customHeight="1">
      <c r="A22" s="575" t="s">
        <v>233</v>
      </c>
      <c r="B22" s="576">
        <v>100</v>
      </c>
      <c r="C22" s="577">
        <f>C30+C36+C46+C51</f>
        <v>83</v>
      </c>
      <c r="D22" s="577">
        <f t="shared" ref="D22:G22" si="0">D30+D36+D46+D51</f>
        <v>84</v>
      </c>
      <c r="E22" s="578">
        <f t="shared" si="0"/>
        <v>83.333333333333343</v>
      </c>
      <c r="F22" s="577">
        <f t="shared" si="0"/>
        <v>83</v>
      </c>
      <c r="G22" s="579">
        <f t="shared" si="0"/>
        <v>84</v>
      </c>
      <c r="H22" s="547"/>
    </row>
    <row r="23" spans="1:8" ht="15" customHeight="1">
      <c r="A23" s="580" t="s">
        <v>292</v>
      </c>
      <c r="B23" s="549">
        <v>101</v>
      </c>
      <c r="C23" s="581">
        <f>C31</f>
        <v>0</v>
      </c>
      <c r="D23" s="581">
        <f t="shared" ref="D23:G23" si="1">D31</f>
        <v>0</v>
      </c>
      <c r="E23" s="582">
        <f>(F23*8+G23*4)/12</f>
        <v>0</v>
      </c>
      <c r="F23" s="581">
        <f t="shared" si="1"/>
        <v>0</v>
      </c>
      <c r="G23" s="581">
        <f t="shared" si="1"/>
        <v>0</v>
      </c>
      <c r="H23" s="547"/>
    </row>
    <row r="24" spans="1:8" ht="15" customHeight="1">
      <c r="A24" s="580" t="s">
        <v>293</v>
      </c>
      <c r="B24" s="549">
        <v>102</v>
      </c>
      <c r="C24" s="581">
        <f>C37+C32+C47</f>
        <v>42</v>
      </c>
      <c r="D24" s="581">
        <f t="shared" ref="D24:G24" si="2">D37+D32+D47</f>
        <v>30</v>
      </c>
      <c r="E24" s="582">
        <f t="shared" ref="E24:E53" si="3">(F24*8+G24*4)/12</f>
        <v>38</v>
      </c>
      <c r="F24" s="581">
        <f t="shared" si="2"/>
        <v>42</v>
      </c>
      <c r="G24" s="581">
        <f t="shared" si="2"/>
        <v>30</v>
      </c>
      <c r="H24" s="547"/>
    </row>
    <row r="25" spans="1:8" ht="15" customHeight="1">
      <c r="A25" s="580" t="s">
        <v>236</v>
      </c>
      <c r="B25" s="549">
        <v>103</v>
      </c>
      <c r="C25" s="581">
        <f>C33+C38</f>
        <v>0</v>
      </c>
      <c r="D25" s="581">
        <f t="shared" ref="D25:G26" si="4">D33+D38</f>
        <v>0</v>
      </c>
      <c r="E25" s="582">
        <f t="shared" si="3"/>
        <v>0</v>
      </c>
      <c r="F25" s="581">
        <f t="shared" si="4"/>
        <v>0</v>
      </c>
      <c r="G25" s="581">
        <f t="shared" si="4"/>
        <v>0</v>
      </c>
      <c r="H25" s="547"/>
    </row>
    <row r="26" spans="1:8" ht="15" customHeight="1">
      <c r="A26" s="580" t="s">
        <v>237</v>
      </c>
      <c r="B26" s="549">
        <v>104</v>
      </c>
      <c r="C26" s="581">
        <f>C34+C39</f>
        <v>0</v>
      </c>
      <c r="D26" s="581">
        <f t="shared" si="4"/>
        <v>0</v>
      </c>
      <c r="E26" s="582">
        <f t="shared" si="3"/>
        <v>0</v>
      </c>
      <c r="F26" s="581">
        <f t="shared" si="4"/>
        <v>0</v>
      </c>
      <c r="G26" s="581">
        <f t="shared" si="4"/>
        <v>0</v>
      </c>
      <c r="H26" s="547"/>
    </row>
    <row r="27" spans="1:8" ht="15" customHeight="1">
      <c r="A27" s="580" t="s">
        <v>315</v>
      </c>
      <c r="B27" s="549">
        <v>105</v>
      </c>
      <c r="C27" s="581">
        <f>C48</f>
        <v>2</v>
      </c>
      <c r="D27" s="581">
        <f t="shared" ref="D27:G27" si="5">D48</f>
        <v>1</v>
      </c>
      <c r="E27" s="582">
        <f t="shared" si="3"/>
        <v>1.6666666666666667</v>
      </c>
      <c r="F27" s="581">
        <f t="shared" si="5"/>
        <v>2</v>
      </c>
      <c r="G27" s="581">
        <f t="shared" si="5"/>
        <v>1</v>
      </c>
      <c r="H27" s="547"/>
    </row>
    <row r="28" spans="1:8" ht="15" customHeight="1">
      <c r="A28" s="580" t="s">
        <v>235</v>
      </c>
      <c r="B28" s="549">
        <v>106</v>
      </c>
      <c r="C28" s="581">
        <f t="shared" ref="C28:G28" si="6">C40+C49+C52</f>
        <v>0</v>
      </c>
      <c r="D28" s="581">
        <f>D40+D49+D52</f>
        <v>3</v>
      </c>
      <c r="E28" s="582">
        <f t="shared" si="3"/>
        <v>1</v>
      </c>
      <c r="F28" s="581">
        <f t="shared" si="6"/>
        <v>0</v>
      </c>
      <c r="G28" s="581">
        <f t="shared" si="6"/>
        <v>3</v>
      </c>
      <c r="H28" s="547"/>
    </row>
    <row r="29" spans="1:8" ht="15" customHeight="1">
      <c r="A29" s="583" t="s">
        <v>234</v>
      </c>
      <c r="B29" s="584">
        <v>110</v>
      </c>
      <c r="C29" s="585">
        <f>C35+C41+C50+C53</f>
        <v>122.2</v>
      </c>
      <c r="D29" s="585">
        <f t="shared" ref="D29:G29" si="7">D35+D41+D50+D53</f>
        <v>126.2</v>
      </c>
      <c r="E29" s="585">
        <f t="shared" si="7"/>
        <v>123.53333333333335</v>
      </c>
      <c r="F29" s="585">
        <f t="shared" si="7"/>
        <v>122.2</v>
      </c>
      <c r="G29" s="645">
        <f t="shared" si="7"/>
        <v>126.2</v>
      </c>
      <c r="H29" s="547"/>
    </row>
    <row r="30" spans="1:8" ht="15" customHeight="1">
      <c r="A30" s="575" t="s">
        <v>294</v>
      </c>
      <c r="B30" s="576">
        <v>120</v>
      </c>
      <c r="C30" s="734">
        <f>'3-3AG 216 (407) Buget'!C30+'3-3AG  216 (407) VENIT PROPRIU'!C30</f>
        <v>5</v>
      </c>
      <c r="D30" s="734">
        <f>'3-3AG 216 (407) Buget'!D30+'3-3AG  216 (407) VENIT PROPRIU'!D30</f>
        <v>3</v>
      </c>
      <c r="E30" s="738">
        <f t="shared" si="3"/>
        <v>4.333333333333333</v>
      </c>
      <c r="F30" s="734">
        <f>'3-3AG 216 (407) Buget'!F30+'3-3AG  216 (407) VENIT PROPRIU'!F30</f>
        <v>5</v>
      </c>
      <c r="G30" s="734">
        <f>'3-3AG 216 (407) Buget'!G30+'3-3AG  216 (407) VENIT PROPRIU'!G30</f>
        <v>3</v>
      </c>
      <c r="H30" s="547"/>
    </row>
    <row r="31" spans="1:8" ht="15" customHeight="1">
      <c r="A31" s="580" t="s">
        <v>292</v>
      </c>
      <c r="B31" s="549">
        <v>121</v>
      </c>
      <c r="C31" s="605">
        <f>'3-3AG 216 (407) Buget'!C31+'3-3AG  216 (407) VENIT PROPRIU'!C31</f>
        <v>0</v>
      </c>
      <c r="D31" s="605">
        <f>'3-3AG 216 (407) Buget'!D31+'3-3AG  216 (407) VENIT PROPRIU'!D31</f>
        <v>0</v>
      </c>
      <c r="E31" s="737">
        <f t="shared" si="3"/>
        <v>0</v>
      </c>
      <c r="F31" s="605">
        <f>'3-3AG 216 (407) Buget'!F31+'3-3AG  216 (407) VENIT PROPRIU'!F31</f>
        <v>0</v>
      </c>
      <c r="G31" s="605">
        <f>'3-3AG 216 (407) Buget'!G31+'3-3AG  216 (407) VENIT PROPRIU'!G31</f>
        <v>0</v>
      </c>
      <c r="H31" s="547"/>
    </row>
    <row r="32" spans="1:8" ht="15" customHeight="1">
      <c r="A32" s="580" t="s">
        <v>295</v>
      </c>
      <c r="B32" s="549">
        <v>122</v>
      </c>
      <c r="C32" s="605">
        <f>'3-3AG 216 (407) Buget'!C32+'3-3AG  216 (407) VENIT PROPRIU'!C32</f>
        <v>5</v>
      </c>
      <c r="D32" s="605">
        <f>'3-3AG 216 (407) Buget'!D32+'3-3AG  216 (407) VENIT PROPRIU'!D32</f>
        <v>3</v>
      </c>
      <c r="E32" s="737">
        <f t="shared" si="3"/>
        <v>4.333333333333333</v>
      </c>
      <c r="F32" s="605">
        <f>'3-3AG 216 (407) Buget'!F32+'3-3AG  216 (407) VENIT PROPRIU'!F32</f>
        <v>5</v>
      </c>
      <c r="G32" s="605">
        <f>'3-3AG 216 (407) Buget'!G32+'3-3AG  216 (407) VENIT PROPRIU'!G32</f>
        <v>3</v>
      </c>
      <c r="H32" s="547"/>
    </row>
    <row r="33" spans="1:8" ht="15" customHeight="1">
      <c r="A33" s="580" t="s">
        <v>236</v>
      </c>
      <c r="B33" s="549">
        <v>123</v>
      </c>
      <c r="C33" s="605">
        <f>'3-3AG 216 (407) Buget'!C33+'3-3AG  216 (407) VENIT PROPRIU'!C33</f>
        <v>0</v>
      </c>
      <c r="D33" s="605">
        <f>'3-3AG 216 (407) Buget'!D33+'3-3AG  216 (407) VENIT PROPRIU'!D33</f>
        <v>0</v>
      </c>
      <c r="E33" s="737">
        <f t="shared" si="3"/>
        <v>0</v>
      </c>
      <c r="F33" s="605">
        <f>'3-3AG 216 (407) Buget'!F33+'3-3AG  216 (407) VENIT PROPRIU'!F33</f>
        <v>0</v>
      </c>
      <c r="G33" s="605">
        <f>'3-3AG 216 (407) Buget'!G33+'3-3AG  216 (407) VENIT PROPRIU'!G33</f>
        <v>0</v>
      </c>
      <c r="H33" s="547"/>
    </row>
    <row r="34" spans="1:8" ht="15" customHeight="1">
      <c r="A34" s="580" t="s">
        <v>237</v>
      </c>
      <c r="B34" s="549">
        <v>124</v>
      </c>
      <c r="C34" s="605">
        <f>'3-3AG 216 (407) Buget'!C34+'3-3AG  216 (407) VENIT PROPRIU'!C34</f>
        <v>0</v>
      </c>
      <c r="D34" s="605">
        <f>'3-3AG 216 (407) Buget'!D34+'3-3AG  216 (407) VENIT PROPRIU'!D34</f>
        <v>0</v>
      </c>
      <c r="E34" s="737">
        <f t="shared" si="3"/>
        <v>0</v>
      </c>
      <c r="F34" s="605">
        <f>'3-3AG 216 (407) Buget'!F34+'3-3AG  216 (407) VENIT PROPRIU'!F34</f>
        <v>0</v>
      </c>
      <c r="G34" s="605">
        <f>'3-3AG 216 (407) Buget'!G34+'3-3AG  216 (407) VENIT PROPRIU'!G34</f>
        <v>0</v>
      </c>
      <c r="H34" s="547"/>
    </row>
    <row r="35" spans="1:8" ht="15" customHeight="1">
      <c r="A35" s="586" t="s">
        <v>238</v>
      </c>
      <c r="B35" s="584">
        <v>125</v>
      </c>
      <c r="C35" s="735">
        <f>'3-3AG 216 (407) Buget'!C35+'3-3AG  216 (407) VENIT PROPRIU'!C35</f>
        <v>6</v>
      </c>
      <c r="D35" s="735">
        <f>'3-3AG 216 (407) Buget'!D35+'3-3AG  216 (407) VENIT PROPRIU'!D35</f>
        <v>6</v>
      </c>
      <c r="E35" s="686">
        <f t="shared" si="3"/>
        <v>6</v>
      </c>
      <c r="F35" s="735">
        <f>'3-3AG 216 (407) Buget'!F35+'3-3AG  216 (407) VENIT PROPRIU'!F35</f>
        <v>6</v>
      </c>
      <c r="G35" s="735">
        <f>'3-3AG 216 (407) Buget'!G35+'3-3AG  216 (407) VENIT PROPRIU'!G35</f>
        <v>6</v>
      </c>
      <c r="H35" s="547"/>
    </row>
    <row r="36" spans="1:8" ht="15" customHeight="1">
      <c r="A36" s="575" t="s">
        <v>296</v>
      </c>
      <c r="B36" s="576">
        <v>130</v>
      </c>
      <c r="C36" s="734">
        <f>'3-3AG 216 (407) Buget'!C36+'3-3AG  216 (407) VENIT PROPRIU'!C36</f>
        <v>52</v>
      </c>
      <c r="D36" s="734">
        <f>'3-3AG 216 (407) Buget'!D36+'3-3AG  216 (407) VENIT PROPRIU'!D36</f>
        <v>57</v>
      </c>
      <c r="E36" s="738">
        <f t="shared" si="3"/>
        <v>53.666666666666664</v>
      </c>
      <c r="F36" s="734">
        <f>'3-3AG 216 (407) Buget'!F36+'3-3AG  216 (407) VENIT PROPRIU'!F36</f>
        <v>52</v>
      </c>
      <c r="G36" s="734">
        <f>'3-3AG 216 (407) Buget'!G36+'3-3AG  216 (407) VENIT PROPRIU'!G36</f>
        <v>57</v>
      </c>
      <c r="H36" s="547"/>
    </row>
    <row r="37" spans="1:8" ht="15" customHeight="1">
      <c r="A37" s="580" t="s">
        <v>297</v>
      </c>
      <c r="B37" s="549">
        <v>131</v>
      </c>
      <c r="C37" s="605">
        <f>'3-3AG 216 (407) Buget'!C37+'3-3AG  216 (407) VENIT PROPRIU'!C37</f>
        <v>37</v>
      </c>
      <c r="D37" s="605">
        <f>'3-3AG 216 (407) Buget'!D37+'3-3AG  216 (407) VENIT PROPRIU'!D37</f>
        <v>27</v>
      </c>
      <c r="E37" s="737">
        <f t="shared" si="3"/>
        <v>33.666666666666664</v>
      </c>
      <c r="F37" s="605">
        <f>'3-3AG 216 (407) Buget'!F37+'3-3AG  216 (407) VENIT PROPRIU'!F37</f>
        <v>37</v>
      </c>
      <c r="G37" s="605">
        <f>'3-3AG 216 (407) Buget'!G37+'3-3AG  216 (407) VENIT PROPRIU'!G37</f>
        <v>27</v>
      </c>
      <c r="H37" s="547"/>
    </row>
    <row r="38" spans="1:8" ht="15" customHeight="1">
      <c r="A38" s="580" t="s">
        <v>240</v>
      </c>
      <c r="B38" s="549">
        <v>132</v>
      </c>
      <c r="C38" s="605">
        <f>'3-3AG 216 (407) Buget'!C38+'3-3AG  216 (407) VENIT PROPRIU'!C38</f>
        <v>0</v>
      </c>
      <c r="D38" s="605">
        <f>'3-3AG 216 (407) Buget'!D38+'3-3AG  216 (407) VENIT PROPRIU'!D38</f>
        <v>0</v>
      </c>
      <c r="E38" s="737">
        <f t="shared" si="3"/>
        <v>0</v>
      </c>
      <c r="F38" s="605">
        <f>'3-3AG 216 (407) Buget'!F38+'3-3AG  216 (407) VENIT PROPRIU'!F38</f>
        <v>0</v>
      </c>
      <c r="G38" s="605">
        <f>'3-3AG 216 (407) Buget'!G38+'3-3AG  216 (407) VENIT PROPRIU'!G38</f>
        <v>0</v>
      </c>
      <c r="H38" s="547"/>
    </row>
    <row r="39" spans="1:8" ht="15" customHeight="1">
      <c r="A39" s="580" t="s">
        <v>316</v>
      </c>
      <c r="B39" s="549">
        <v>133</v>
      </c>
      <c r="C39" s="605">
        <f>'3-3AG 216 (407) Buget'!C39+'3-3AG  216 (407) VENIT PROPRIU'!C39</f>
        <v>0</v>
      </c>
      <c r="D39" s="605">
        <f>'3-3AG 216 (407) Buget'!D39+'3-3AG  216 (407) VENIT PROPRIU'!D39</f>
        <v>0</v>
      </c>
      <c r="E39" s="737">
        <f t="shared" si="3"/>
        <v>0</v>
      </c>
      <c r="F39" s="605">
        <f>'3-3AG 216 (407) Buget'!F39+'3-3AG  216 (407) VENIT PROPRIU'!F39</f>
        <v>0</v>
      </c>
      <c r="G39" s="605">
        <f>'3-3AG 216 (407) Buget'!G39+'3-3AG  216 (407) VENIT PROPRIU'!G39</f>
        <v>0</v>
      </c>
      <c r="H39" s="547"/>
    </row>
    <row r="40" spans="1:8" ht="15" customHeight="1">
      <c r="A40" s="580" t="s">
        <v>317</v>
      </c>
      <c r="B40" s="549">
        <v>134</v>
      </c>
      <c r="C40" s="605">
        <f>'3-3AG 216 (407) Buget'!C40+'3-3AG  216 (407) VENIT PROPRIU'!C40</f>
        <v>0</v>
      </c>
      <c r="D40" s="605">
        <f>'3-3AG 216 (407) Buget'!D40+'3-3AG  216 (407) VENIT PROPRIU'!D40</f>
        <v>3</v>
      </c>
      <c r="E40" s="737">
        <f t="shared" si="3"/>
        <v>1</v>
      </c>
      <c r="F40" s="605">
        <f>'3-3AG 216 (407) Buget'!F40+'3-3AG  216 (407) VENIT PROPRIU'!F40</f>
        <v>0</v>
      </c>
      <c r="G40" s="605">
        <f>'3-3AG 216 (407) Buget'!G40+'3-3AG  216 (407) VENIT PROPRIU'!G40</f>
        <v>3</v>
      </c>
      <c r="H40" s="547"/>
    </row>
    <row r="41" spans="1:8" ht="15" customHeight="1">
      <c r="A41" s="586" t="s">
        <v>238</v>
      </c>
      <c r="B41" s="584">
        <v>135</v>
      </c>
      <c r="C41" s="585">
        <f>C42+C43+C44+C45</f>
        <v>78.7</v>
      </c>
      <c r="D41" s="585">
        <f>D42+D43+D44+D45</f>
        <v>82.7</v>
      </c>
      <c r="E41" s="585">
        <f>E42+E43+E44+E45</f>
        <v>80.033333333333346</v>
      </c>
      <c r="F41" s="585">
        <f>F42+F43+F44+F45</f>
        <v>78.7</v>
      </c>
      <c r="G41" s="644">
        <f>G42+G43+G44+G45</f>
        <v>82.7</v>
      </c>
      <c r="H41" s="547"/>
    </row>
    <row r="42" spans="1:8" ht="15" customHeight="1">
      <c r="A42" s="587" t="s">
        <v>298</v>
      </c>
      <c r="B42" s="588">
        <v>136</v>
      </c>
      <c r="C42" s="605">
        <f>'3-3AG 216 (407) Buget'!C42+'3-3AG  216 (407) VENIT PROPRIU'!C42</f>
        <v>33.200000000000003</v>
      </c>
      <c r="D42" s="605">
        <f>'3-3AG 216 (407) Buget'!D42+'3-3AG  216 (407) VENIT PROPRIU'!D42</f>
        <v>33.799999999999997</v>
      </c>
      <c r="E42" s="737">
        <f t="shared" si="3"/>
        <v>33.4</v>
      </c>
      <c r="F42" s="605">
        <f>'3-3AG 216 (407) Buget'!F42+'3-3AG  216 (407) VENIT PROPRIU'!F42</f>
        <v>33.200000000000003</v>
      </c>
      <c r="G42" s="605">
        <f>'3-3AG 216 (407) Buget'!G42+'3-3AG  216 (407) VENIT PROPRIU'!G42</f>
        <v>33.799999999999997</v>
      </c>
      <c r="H42" s="547"/>
    </row>
    <row r="43" spans="1:8" ht="15" customHeight="1">
      <c r="A43" s="587" t="s">
        <v>299</v>
      </c>
      <c r="B43" s="588">
        <v>137</v>
      </c>
      <c r="C43" s="605">
        <f>'3-3AG 216 (407) Buget'!C43+'3-3AG  216 (407) VENIT PROPRIU'!C43</f>
        <v>43</v>
      </c>
      <c r="D43" s="605">
        <f>'3-3AG 216 (407) Buget'!D43+'3-3AG  216 (407) VENIT PROPRIU'!D43</f>
        <v>46</v>
      </c>
      <c r="E43" s="737">
        <f t="shared" si="3"/>
        <v>44</v>
      </c>
      <c r="F43" s="605">
        <f>'3-3AG 216 (407) Buget'!F43+'3-3AG  216 (407) VENIT PROPRIU'!F43</f>
        <v>43</v>
      </c>
      <c r="G43" s="605">
        <f>'3-3AG 216 (407) Buget'!G43+'3-3AG  216 (407) VENIT PROPRIU'!G43</f>
        <v>46</v>
      </c>
      <c r="H43" s="547"/>
    </row>
    <row r="44" spans="1:8" ht="15" customHeight="1">
      <c r="A44" s="587" t="s">
        <v>300</v>
      </c>
      <c r="B44" s="588">
        <v>138</v>
      </c>
      <c r="C44" s="605">
        <f>'3-3AG 216 (407) Buget'!C44+'3-3AG  216 (407) VENIT PROPRIU'!C44</f>
        <v>1.5</v>
      </c>
      <c r="D44" s="605">
        <f>'3-3AG 216 (407) Buget'!D44+'3-3AG  216 (407) VENIT PROPRIU'!D44</f>
        <v>1.5</v>
      </c>
      <c r="E44" s="737">
        <f t="shared" si="3"/>
        <v>1.5</v>
      </c>
      <c r="F44" s="605">
        <f>'3-3AG 216 (407) Buget'!F44+'3-3AG  216 (407) VENIT PROPRIU'!F44</f>
        <v>1.5</v>
      </c>
      <c r="G44" s="605">
        <f>'3-3AG 216 (407) Buget'!G44+'3-3AG  216 (407) VENIT PROPRIU'!G44</f>
        <v>1.5</v>
      </c>
      <c r="H44" s="547"/>
    </row>
    <row r="45" spans="1:8" ht="15" customHeight="1">
      <c r="A45" s="587" t="s">
        <v>301</v>
      </c>
      <c r="B45" s="588">
        <v>139</v>
      </c>
      <c r="C45" s="605">
        <f>'3-3AG 216 (407) Buget'!C45+'3-3AG  216 (407) VENIT PROPRIU'!C45</f>
        <v>1</v>
      </c>
      <c r="D45" s="605">
        <f>'3-3AG 216 (407) Buget'!D45+'3-3AG  216 (407) VENIT PROPRIU'!D45</f>
        <v>1.4</v>
      </c>
      <c r="E45" s="737">
        <f t="shared" si="3"/>
        <v>1.1333333333333333</v>
      </c>
      <c r="F45" s="605">
        <f>'3-3AG 216 (407) Buget'!F45+'3-3AG  216 (407) VENIT PROPRIU'!F45</f>
        <v>1</v>
      </c>
      <c r="G45" s="605">
        <f>'3-3AG 216 (407) Buget'!G45+'3-3AG  216 (407) VENIT PROPRIU'!G45</f>
        <v>1.4</v>
      </c>
      <c r="H45" s="547"/>
    </row>
    <row r="46" spans="1:8" ht="15" customHeight="1">
      <c r="A46" s="575" t="s">
        <v>314</v>
      </c>
      <c r="B46" s="576">
        <v>140</v>
      </c>
      <c r="C46" s="734">
        <f>'3-3AG 216 (407) Buget'!C46+'3-3AG  216 (407) VENIT PROPRIU'!C46</f>
        <v>4</v>
      </c>
      <c r="D46" s="734">
        <f>'3-3AG 216 (407) Buget'!D46+'3-3AG  216 (407) VENIT PROPRIU'!D46</f>
        <v>2</v>
      </c>
      <c r="E46" s="738">
        <f t="shared" si="3"/>
        <v>3.3333333333333335</v>
      </c>
      <c r="F46" s="734">
        <f>'3-3AG 216 (407) Buget'!F46+'3-3AG  216 (407) VENIT PROPRIU'!F46</f>
        <v>4</v>
      </c>
      <c r="G46" s="734">
        <f>'3-3AG 216 (407) Buget'!G46+'3-3AG  216 (407) VENIT PROPRIU'!G46</f>
        <v>2</v>
      </c>
      <c r="H46" s="547"/>
    </row>
    <row r="47" spans="1:8" ht="15" customHeight="1">
      <c r="A47" s="589" t="s">
        <v>302</v>
      </c>
      <c r="B47" s="549">
        <v>141</v>
      </c>
      <c r="C47" s="605">
        <f>'3-3AG 216 (407) Buget'!C47+'3-3AG  216 (407) VENIT PROPRIU'!C47</f>
        <v>0</v>
      </c>
      <c r="D47" s="605">
        <f>'3-3AG 216 (407) Buget'!D47+'3-3AG  216 (407) VENIT PROPRIU'!D47</f>
        <v>0</v>
      </c>
      <c r="E47" s="737">
        <f t="shared" si="3"/>
        <v>0</v>
      </c>
      <c r="F47" s="605">
        <f>'3-3AG 216 (407) Buget'!F47+'3-3AG  216 (407) VENIT PROPRIU'!F47</f>
        <v>0</v>
      </c>
      <c r="G47" s="605">
        <f>'3-3AG 216 (407) Buget'!G47+'3-3AG  216 (407) VENIT PROPRIU'!G47</f>
        <v>0</v>
      </c>
      <c r="H47" s="547"/>
    </row>
    <row r="48" spans="1:8" ht="15" customHeight="1">
      <c r="A48" s="589" t="s">
        <v>313</v>
      </c>
      <c r="B48" s="549">
        <v>143</v>
      </c>
      <c r="C48" s="605">
        <f>'3-3AG 216 (407) Buget'!C48+'3-3AG  216 (407) VENIT PROPRIU'!C48</f>
        <v>2</v>
      </c>
      <c r="D48" s="605">
        <f>'3-3AG 216 (407) Buget'!D48+'3-3AG  216 (407) VENIT PROPRIU'!D48</f>
        <v>1</v>
      </c>
      <c r="E48" s="737">
        <f t="shared" si="3"/>
        <v>1.6666666666666667</v>
      </c>
      <c r="F48" s="605">
        <f>'3-3AG 216 (407) Buget'!F48+'3-3AG  216 (407) VENIT PROPRIU'!F48</f>
        <v>2</v>
      </c>
      <c r="G48" s="605">
        <f>'3-3AG 216 (407) Buget'!G48+'3-3AG  216 (407) VENIT PROPRIU'!G48</f>
        <v>1</v>
      </c>
      <c r="H48" s="547"/>
    </row>
    <row r="49" spans="1:8" ht="15" customHeight="1">
      <c r="A49" s="580" t="s">
        <v>239</v>
      </c>
      <c r="B49" s="549">
        <v>144</v>
      </c>
      <c r="C49" s="605">
        <f>'3-3AG 216 (407) Buget'!C49+'3-3AG  216 (407) VENIT PROPRIU'!C49</f>
        <v>0</v>
      </c>
      <c r="D49" s="605">
        <f>'3-3AG 216 (407) Buget'!D49+'3-3AG  216 (407) VENIT PROPRIU'!D49</f>
        <v>0</v>
      </c>
      <c r="E49" s="737">
        <f t="shared" si="3"/>
        <v>0</v>
      </c>
      <c r="F49" s="605">
        <f>'3-3AG 216 (407) Buget'!F49+'3-3AG  216 (407) VENIT PROPRIU'!F49</f>
        <v>0</v>
      </c>
      <c r="G49" s="605">
        <f>'3-3AG 216 (407) Buget'!G49+'3-3AG  216 (407) VENIT PROPRIU'!G49</f>
        <v>0</v>
      </c>
      <c r="H49" s="547"/>
    </row>
    <row r="50" spans="1:8" ht="15" customHeight="1">
      <c r="A50" s="586" t="s">
        <v>238</v>
      </c>
      <c r="B50" s="584">
        <v>145</v>
      </c>
      <c r="C50" s="735">
        <f>'3-3AG 216 (407) Buget'!C50+'3-3AG  216 (407) VENIT PROPRIU'!C50</f>
        <v>5</v>
      </c>
      <c r="D50" s="735">
        <f>'3-3AG 216 (407) Buget'!D50+'3-3AG  216 (407) VENIT PROPRIU'!D50</f>
        <v>5</v>
      </c>
      <c r="E50" s="686">
        <f t="shared" si="3"/>
        <v>5</v>
      </c>
      <c r="F50" s="735">
        <f>'3-3AG 216 (407) Buget'!F50+'3-3AG  216 (407) VENIT PROPRIU'!F50</f>
        <v>5</v>
      </c>
      <c r="G50" s="735">
        <f>'3-3AG 216 (407) Buget'!G50+'3-3AG  216 (407) VENIT PROPRIU'!G50</f>
        <v>5</v>
      </c>
      <c r="H50" s="547"/>
    </row>
    <row r="51" spans="1:8" ht="15" customHeight="1">
      <c r="A51" s="575" t="s">
        <v>303</v>
      </c>
      <c r="B51" s="576">
        <v>150</v>
      </c>
      <c r="C51" s="734">
        <f>'3-3AG 216 (407) Buget'!C51+'3-3AG  216 (407) VENIT PROPRIU'!C51</f>
        <v>22</v>
      </c>
      <c r="D51" s="734">
        <f>'3-3AG 216 (407) Buget'!D51+'3-3AG  216 (407) VENIT PROPRIU'!D51</f>
        <v>22</v>
      </c>
      <c r="E51" s="738">
        <f t="shared" si="3"/>
        <v>22</v>
      </c>
      <c r="F51" s="734">
        <f>'3-3AG 216 (407) Buget'!F51+'3-3AG  216 (407) VENIT PROPRIU'!F51</f>
        <v>22</v>
      </c>
      <c r="G51" s="734">
        <f>'3-3AG 216 (407) Buget'!G51+'3-3AG  216 (407) VENIT PROPRIU'!G51</f>
        <v>22</v>
      </c>
      <c r="H51" s="547"/>
    </row>
    <row r="52" spans="1:8" ht="15" customHeight="1">
      <c r="A52" s="589" t="s">
        <v>239</v>
      </c>
      <c r="B52" s="588">
        <v>151</v>
      </c>
      <c r="C52" s="605">
        <f>'3-3AG 216 (407) Buget'!C52+'3-3AG  216 (407) VENIT PROPRIU'!C52</f>
        <v>0</v>
      </c>
      <c r="D52" s="605">
        <f>'3-3AG 216 (407) Buget'!D52+'3-3AG  216 (407) VENIT PROPRIU'!D52</f>
        <v>0</v>
      </c>
      <c r="E52" s="737">
        <f t="shared" si="3"/>
        <v>0</v>
      </c>
      <c r="F52" s="605">
        <f>'3-3AG 216 (407) Buget'!F52+'3-3AG  216 (407) VENIT PROPRIU'!F52</f>
        <v>0</v>
      </c>
      <c r="G52" s="605">
        <f>'3-3AG 216 (407) Buget'!G52+'3-3AG  216 (407) VENIT PROPRIU'!G52</f>
        <v>0</v>
      </c>
      <c r="H52" s="547"/>
    </row>
    <row r="53" spans="1:8" ht="15" customHeight="1">
      <c r="A53" s="586" t="s">
        <v>238</v>
      </c>
      <c r="B53" s="584">
        <v>153</v>
      </c>
      <c r="C53" s="735">
        <f>'3-3AG 216 (407) Buget'!C53+'3-3AG  216 (407) VENIT PROPRIU'!C53</f>
        <v>32.5</v>
      </c>
      <c r="D53" s="735">
        <f>'3-3AG 216 (407) Buget'!D53+'3-3AG  216 (407) VENIT PROPRIU'!D53</f>
        <v>32.5</v>
      </c>
      <c r="E53" s="686">
        <f t="shared" si="3"/>
        <v>32.5</v>
      </c>
      <c r="F53" s="735">
        <f>'3-3AG 216 (407) Buget'!F53+'3-3AG  216 (407) VENIT PROPRIU'!F53</f>
        <v>32.5</v>
      </c>
      <c r="G53" s="735">
        <f>'3-3AG 216 (407) Buget'!G53+'3-3AG  216 (407) VENIT PROPRIU'!G53</f>
        <v>32.5</v>
      </c>
      <c r="H53" s="547"/>
    </row>
    <row r="54" spans="1:8" ht="15" customHeight="1">
      <c r="A54" s="590" t="s">
        <v>241</v>
      </c>
      <c r="B54" s="553">
        <v>500</v>
      </c>
      <c r="C54" s="642">
        <f>C55+C56+C57</f>
        <v>11277.7</v>
      </c>
      <c r="D54" s="642">
        <f>D55+D56+D57</f>
        <v>10300.4</v>
      </c>
      <c r="E54" s="642">
        <f>E55+E56+E57</f>
        <v>10300.1</v>
      </c>
      <c r="F54" s="591" t="s">
        <v>28</v>
      </c>
      <c r="G54" s="592" t="s">
        <v>28</v>
      </c>
      <c r="H54" s="547"/>
    </row>
    <row r="55" spans="1:8" ht="15" customHeight="1">
      <c r="A55" s="593" t="s">
        <v>242</v>
      </c>
      <c r="B55" s="551">
        <v>501</v>
      </c>
      <c r="C55" s="643">
        <f>C58+C67+C76+C85+C93+C94+C95</f>
        <v>8742.4</v>
      </c>
      <c r="D55" s="643">
        <f>D58+D67+D76+D85+D93+D94+D95</f>
        <v>7989.2999999999993</v>
      </c>
      <c r="E55" s="643">
        <f>E58+E67+E76+E85+E93+E94+E95</f>
        <v>7988.7999999999993</v>
      </c>
      <c r="F55" s="594" t="s">
        <v>28</v>
      </c>
      <c r="G55" s="595" t="s">
        <v>28</v>
      </c>
      <c r="H55" s="547"/>
    </row>
    <row r="56" spans="1:8" ht="15" customHeight="1">
      <c r="A56" s="596" t="s">
        <v>57</v>
      </c>
      <c r="B56" s="588">
        <v>502</v>
      </c>
      <c r="C56" s="605">
        <f>'3-3AG 216 (407) Buget'!C56+'3-3AG  216 (407) VENIT PROPRIU'!C56</f>
        <v>2020.8000000000002</v>
      </c>
      <c r="D56" s="605">
        <f>'3-3AG 216 (407) Buget'!D56+'3-3AG  216 (407) VENIT PROPRIU'!D56</f>
        <v>2279.9</v>
      </c>
      <c r="E56" s="605">
        <f>'3-3AG 216 (407) Buget'!E56+'3-3AG  216 (407) VENIT PROPRIU'!E56</f>
        <v>2280.1</v>
      </c>
      <c r="F56" s="597" t="s">
        <v>28</v>
      </c>
      <c r="G56" s="598" t="s">
        <v>28</v>
      </c>
      <c r="H56" s="547"/>
    </row>
    <row r="57" spans="1:8" ht="25.5" customHeight="1">
      <c r="A57" s="596" t="s">
        <v>243</v>
      </c>
      <c r="B57" s="588">
        <v>503</v>
      </c>
      <c r="C57" s="605">
        <f>'3-3AG 216 (407) Buget'!C57+'3-3AG  216 (407) VENIT PROPRIU'!C57</f>
        <v>514.5</v>
      </c>
      <c r="D57" s="605">
        <f>'3-3AG 216 (407) Buget'!D57+'3-3AG  216 (407) VENIT PROPRIU'!D57</f>
        <v>31.2</v>
      </c>
      <c r="E57" s="605">
        <f>'3-3AG 216 (407) Buget'!E57+'3-3AG  216 (407) VENIT PROPRIU'!E57</f>
        <v>31.2</v>
      </c>
      <c r="F57" s="597" t="s">
        <v>28</v>
      </c>
      <c r="G57" s="598" t="s">
        <v>28</v>
      </c>
      <c r="H57" s="547"/>
    </row>
    <row r="58" spans="1:8" ht="15" customHeight="1">
      <c r="A58" s="599" t="s">
        <v>244</v>
      </c>
      <c r="B58" s="600">
        <v>510</v>
      </c>
      <c r="C58" s="641">
        <f>C59+C60+C65</f>
        <v>569.5</v>
      </c>
      <c r="D58" s="641">
        <f>D59+D60+D65</f>
        <v>555</v>
      </c>
      <c r="E58" s="641">
        <f>E59+E60+E65</f>
        <v>555</v>
      </c>
      <c r="F58" s="601" t="s">
        <v>28</v>
      </c>
      <c r="G58" s="602" t="s">
        <v>28</v>
      </c>
      <c r="H58" s="547"/>
    </row>
    <row r="59" spans="1:8" ht="15" customHeight="1">
      <c r="A59" s="603" t="s">
        <v>285</v>
      </c>
      <c r="B59" s="604">
        <v>511</v>
      </c>
      <c r="C59" s="736">
        <f>'3-3AG 216 (407) Buget'!C59+'3-3AG  216 (407) VENIT PROPRIU'!C59</f>
        <v>474.7</v>
      </c>
      <c r="D59" s="736">
        <f>'3-3AG 216 (407) Buget'!D59+'3-3AG  216 (407) VENIT PROPRIU'!D59</f>
        <v>432.4</v>
      </c>
      <c r="E59" s="736">
        <f>'3-3AG 216 (407) Buget'!E59+'3-3AG  216 (407) VENIT PROPRIU'!E59</f>
        <v>432.4</v>
      </c>
      <c r="F59" s="606" t="s">
        <v>28</v>
      </c>
      <c r="G59" s="607" t="s">
        <v>28</v>
      </c>
      <c r="H59" s="547"/>
    </row>
    <row r="60" spans="1:8" ht="15" customHeight="1">
      <c r="A60" s="608" t="s">
        <v>345</v>
      </c>
      <c r="B60" s="604">
        <v>512</v>
      </c>
      <c r="C60" s="736">
        <f>'3-3AG 216 (407) Buget'!C60+'3-3AG  216 (407) VENIT PROPRIU'!C60</f>
        <v>94.8</v>
      </c>
      <c r="D60" s="736">
        <f>'3-3AG 216 (407) Buget'!D60+'3-3AG  216 (407) VENIT PROPRIU'!D60</f>
        <v>122.6</v>
      </c>
      <c r="E60" s="736">
        <f>'3-3AG 216 (407) Buget'!E60+'3-3AG  216 (407) VENIT PROPRIU'!E60</f>
        <v>122.6</v>
      </c>
      <c r="F60" s="606" t="s">
        <v>28</v>
      </c>
      <c r="G60" s="607" t="s">
        <v>28</v>
      </c>
      <c r="H60" s="547"/>
    </row>
    <row r="61" spans="1:8" ht="15" customHeight="1">
      <c r="A61" s="589" t="s">
        <v>245</v>
      </c>
      <c r="B61" s="549">
        <v>513</v>
      </c>
      <c r="C61" s="605">
        <f>'3-3AG 216 (407) Buget'!C61+'3-3AG  216 (407) VENIT PROPRIU'!C61</f>
        <v>0</v>
      </c>
      <c r="D61" s="605">
        <f>'3-3AG 216 (407) Buget'!D61+'3-3AG  216 (407) VENIT PROPRIU'!D61</f>
        <v>0</v>
      </c>
      <c r="E61" s="605">
        <f>'3-3AG 216 (407) Buget'!E61+'3-3AG  216 (407) VENIT PROPRIU'!E61</f>
        <v>0</v>
      </c>
      <c r="F61" s="609" t="s">
        <v>28</v>
      </c>
      <c r="G61" s="610" t="s">
        <v>28</v>
      </c>
      <c r="H61" s="547"/>
    </row>
    <row r="62" spans="1:8" ht="15" customHeight="1">
      <c r="A62" s="589" t="s">
        <v>246</v>
      </c>
      <c r="B62" s="549">
        <v>514</v>
      </c>
      <c r="C62" s="605">
        <f>'3-3AG 216 (407) Buget'!C62+'3-3AG  216 (407) VENIT PROPRIU'!C62</f>
        <v>0</v>
      </c>
      <c r="D62" s="605">
        <f>'3-3AG 216 (407) Buget'!D62+'3-3AG  216 (407) VENIT PROPRIU'!D62</f>
        <v>0</v>
      </c>
      <c r="E62" s="605">
        <f>'3-3AG 216 (407) Buget'!E62+'3-3AG  216 (407) VENIT PROPRIU'!E62</f>
        <v>0</v>
      </c>
      <c r="F62" s="609" t="s">
        <v>28</v>
      </c>
      <c r="G62" s="610" t="s">
        <v>28</v>
      </c>
      <c r="H62" s="547"/>
    </row>
    <row r="63" spans="1:8" ht="15" customHeight="1">
      <c r="A63" s="589" t="s">
        <v>247</v>
      </c>
      <c r="B63" s="549">
        <v>515</v>
      </c>
      <c r="C63" s="605">
        <f>'3-3AG 216 (407) Buget'!C63+'3-3AG  216 (407) VENIT PROPRIU'!C63</f>
        <v>47.4</v>
      </c>
      <c r="D63" s="605">
        <f>'3-3AG 216 (407) Buget'!D63+'3-3AG  216 (407) VENIT PROPRIU'!D63</f>
        <v>68.5</v>
      </c>
      <c r="E63" s="605">
        <f>'3-3AG 216 (407) Buget'!E63+'3-3AG  216 (407) VENIT PROPRIU'!E63</f>
        <v>68.5</v>
      </c>
      <c r="F63" s="609" t="s">
        <v>28</v>
      </c>
      <c r="G63" s="610" t="s">
        <v>28</v>
      </c>
      <c r="H63" s="547"/>
    </row>
    <row r="64" spans="1:8" ht="15" customHeight="1">
      <c r="A64" s="589" t="s">
        <v>248</v>
      </c>
      <c r="B64" s="549">
        <v>516</v>
      </c>
      <c r="C64" s="605">
        <f>'3-3AG 216 (407) Buget'!C64+'3-3AG  216 (407) VENIT PROPRIU'!C64</f>
        <v>47.4</v>
      </c>
      <c r="D64" s="605">
        <f>'3-3AG 216 (407) Buget'!D64+'3-3AG  216 (407) VENIT PROPRIU'!D64</f>
        <v>54.1</v>
      </c>
      <c r="E64" s="605">
        <f>'3-3AG 216 (407) Buget'!E64+'3-3AG  216 (407) VENIT PROPRIU'!E64</f>
        <v>54.1</v>
      </c>
      <c r="F64" s="609" t="s">
        <v>28</v>
      </c>
      <c r="G64" s="610" t="s">
        <v>28</v>
      </c>
      <c r="H64" s="547"/>
    </row>
    <row r="65" spans="1:8" ht="15" customHeight="1">
      <c r="A65" s="608" t="s">
        <v>346</v>
      </c>
      <c r="B65" s="604">
        <v>517</v>
      </c>
      <c r="C65" s="736">
        <f>'3-3AG 216 (407) Buget'!C65+'3-3AG  216 (407) VENIT PROPRIU'!C65</f>
        <v>0</v>
      </c>
      <c r="D65" s="736">
        <f>'3-3AG 216 (407) Buget'!D65+'3-3AG  216 (407) VENIT PROPRIU'!D65</f>
        <v>0</v>
      </c>
      <c r="E65" s="736">
        <f>'3-3AG 216 (407) Buget'!E65+'3-3AG  216 (407) VENIT PROPRIU'!E65</f>
        <v>0</v>
      </c>
      <c r="F65" s="606" t="s">
        <v>28</v>
      </c>
      <c r="G65" s="607" t="s">
        <v>28</v>
      </c>
      <c r="H65" s="547"/>
    </row>
    <row r="66" spans="1:8" ht="15" customHeight="1">
      <c r="A66" s="589" t="s">
        <v>305</v>
      </c>
      <c r="B66" s="549">
        <v>518</v>
      </c>
      <c r="C66" s="605">
        <f>'3-3AG 216 (407) Buget'!C66+'3-3AG  216 (407) VENIT PROPRIU'!C66</f>
        <v>0</v>
      </c>
      <c r="D66" s="605">
        <f>'3-3AG 216 (407) Buget'!D66+'3-3AG  216 (407) VENIT PROPRIU'!D66</f>
        <v>0</v>
      </c>
      <c r="E66" s="605">
        <f>'3-3AG 216 (407) Buget'!E66+'3-3AG  216 (407) VENIT PROPRIU'!E66</f>
        <v>0</v>
      </c>
      <c r="F66" s="609" t="s">
        <v>28</v>
      </c>
      <c r="G66" s="610" t="s">
        <v>28</v>
      </c>
      <c r="H66" s="547"/>
    </row>
    <row r="67" spans="1:8" ht="15" customHeight="1">
      <c r="A67" s="611" t="s">
        <v>306</v>
      </c>
      <c r="B67" s="600">
        <v>520</v>
      </c>
      <c r="C67" s="641">
        <f>C68+C69+C74</f>
        <v>7095.5</v>
      </c>
      <c r="D67" s="641">
        <f>D68+D69+D74</f>
        <v>5869.7</v>
      </c>
      <c r="E67" s="641">
        <f>E68+E69+E74</f>
        <v>5869.2</v>
      </c>
      <c r="F67" s="601" t="s">
        <v>28</v>
      </c>
      <c r="G67" s="602" t="s">
        <v>28</v>
      </c>
      <c r="H67" s="547"/>
    </row>
    <row r="68" spans="1:8" ht="15" customHeight="1">
      <c r="A68" s="603" t="s">
        <v>285</v>
      </c>
      <c r="B68" s="604">
        <v>521</v>
      </c>
      <c r="C68" s="736">
        <f>'3-3AG 216 (407) Buget'!C68+'3-3AG  216 (407) VENIT PROPRIU'!C68</f>
        <v>6006.9</v>
      </c>
      <c r="D68" s="736">
        <f>'3-3AG 216 (407) Buget'!D68+'3-3AG  216 (407) VENIT PROPRIU'!D68</f>
        <v>5732.3</v>
      </c>
      <c r="E68" s="736">
        <f>'3-3AG 216 (407) Buget'!E68+'3-3AG  216 (407) VENIT PROPRIU'!E68</f>
        <v>5731.8</v>
      </c>
      <c r="F68" s="606" t="s">
        <v>28</v>
      </c>
      <c r="G68" s="607" t="s">
        <v>28</v>
      </c>
      <c r="H68" s="547"/>
    </row>
    <row r="69" spans="1:8" ht="15" customHeight="1">
      <c r="A69" s="608" t="s">
        <v>304</v>
      </c>
      <c r="B69" s="604">
        <v>522</v>
      </c>
      <c r="C69" s="736">
        <f>'3-3AG 216 (407) Buget'!C69+'3-3AG  216 (407) VENIT PROPRIU'!C69</f>
        <v>1088.5999999999999</v>
      </c>
      <c r="D69" s="736">
        <f>'3-3AG 216 (407) Buget'!D69+'3-3AG  216 (407) VENIT PROPRIU'!D69</f>
        <v>137.4</v>
      </c>
      <c r="E69" s="736">
        <f>'3-3AG 216 (407) Buget'!E69+'3-3AG  216 (407) VENIT PROPRIU'!E69</f>
        <v>137.4</v>
      </c>
      <c r="F69" s="606" t="s">
        <v>28</v>
      </c>
      <c r="G69" s="607" t="s">
        <v>28</v>
      </c>
      <c r="H69" s="547"/>
    </row>
    <row r="70" spans="1:8" ht="15" customHeight="1">
      <c r="A70" s="589" t="s">
        <v>245</v>
      </c>
      <c r="B70" s="549">
        <v>523</v>
      </c>
      <c r="C70" s="605">
        <f>'3-3AG 216 (407) Buget'!C70+'3-3AG  216 (407) VENIT PROPRIU'!C70</f>
        <v>0</v>
      </c>
      <c r="D70" s="605">
        <f>'3-3AG 216 (407) Buget'!D70+'3-3AG  216 (407) VENIT PROPRIU'!D70</f>
        <v>0</v>
      </c>
      <c r="E70" s="605">
        <f>'3-3AG 216 (407) Buget'!E70+'3-3AG  216 (407) VENIT PROPRIU'!E70</f>
        <v>0</v>
      </c>
      <c r="F70" s="609" t="s">
        <v>28</v>
      </c>
      <c r="G70" s="610" t="s">
        <v>28</v>
      </c>
      <c r="H70" s="547"/>
    </row>
    <row r="71" spans="1:8" ht="15" customHeight="1">
      <c r="A71" s="589" t="s">
        <v>246</v>
      </c>
      <c r="B71" s="549">
        <v>524</v>
      </c>
      <c r="C71" s="605">
        <f>'3-3AG 216 (407) Buget'!C71+'3-3AG  216 (407) VENIT PROPRIU'!C71</f>
        <v>0</v>
      </c>
      <c r="D71" s="605">
        <f>'3-3AG 216 (407) Buget'!D71+'3-3AG  216 (407) VENIT PROPRIU'!D71</f>
        <v>0</v>
      </c>
      <c r="E71" s="605">
        <f>'3-3AG 216 (407) Buget'!E71+'3-3AG  216 (407) VENIT PROPRIU'!E71</f>
        <v>0</v>
      </c>
      <c r="F71" s="609" t="s">
        <v>28</v>
      </c>
      <c r="G71" s="610" t="s">
        <v>28</v>
      </c>
      <c r="H71" s="547"/>
    </row>
    <row r="72" spans="1:8" ht="15" customHeight="1">
      <c r="A72" s="589" t="s">
        <v>247</v>
      </c>
      <c r="B72" s="549">
        <v>525</v>
      </c>
      <c r="C72" s="605">
        <f>'3-3AG 216 (407) Buget'!C72+'3-3AG  216 (407) VENIT PROPRIU'!C72</f>
        <v>544.29999999999995</v>
      </c>
      <c r="D72" s="605">
        <f>'3-3AG 216 (407) Buget'!D72+'3-3AG  216 (407) VENIT PROPRIU'!D72</f>
        <v>56.3</v>
      </c>
      <c r="E72" s="605">
        <f>'3-3AG 216 (407) Buget'!E72+'3-3AG  216 (407) VENIT PROPRIU'!E72</f>
        <v>56.3</v>
      </c>
      <c r="F72" s="609" t="s">
        <v>28</v>
      </c>
      <c r="G72" s="610" t="s">
        <v>28</v>
      </c>
      <c r="H72" s="547"/>
    </row>
    <row r="73" spans="1:8" ht="15" customHeight="1">
      <c r="A73" s="589" t="s">
        <v>248</v>
      </c>
      <c r="B73" s="549">
        <v>526</v>
      </c>
      <c r="C73" s="605">
        <f>'3-3AG 216 (407) Buget'!C73+'3-3AG  216 (407) VENIT PROPRIU'!C73</f>
        <v>544.29999999999995</v>
      </c>
      <c r="D73" s="605">
        <f>'3-3AG 216 (407) Buget'!D73+'3-3AG  216 (407) VENIT PROPRIU'!D73</f>
        <v>81.099999999999994</v>
      </c>
      <c r="E73" s="605">
        <f>'3-3AG 216 (407) Buget'!E73+'3-3AG  216 (407) VENIT PROPRIU'!E73</f>
        <v>81.099999999999994</v>
      </c>
      <c r="F73" s="609" t="s">
        <v>28</v>
      </c>
      <c r="G73" s="610" t="s">
        <v>28</v>
      </c>
      <c r="H73" s="547"/>
    </row>
    <row r="74" spans="1:8" ht="15" customHeight="1">
      <c r="A74" s="608" t="s">
        <v>346</v>
      </c>
      <c r="B74" s="604">
        <v>528</v>
      </c>
      <c r="C74" s="736">
        <f>'3-3AG 216 (407) Buget'!C74+'3-3AG  216 (407) VENIT PROPRIU'!C74</f>
        <v>0</v>
      </c>
      <c r="D74" s="736">
        <f>'3-3AG 216 (407) Buget'!D74+'3-3AG  216 (407) VENIT PROPRIU'!D74</f>
        <v>0</v>
      </c>
      <c r="E74" s="736">
        <f>'3-3AG 216 (407) Buget'!E74+'3-3AG  216 (407) VENIT PROPRIU'!E74</f>
        <v>0</v>
      </c>
      <c r="F74" s="606" t="s">
        <v>28</v>
      </c>
      <c r="G74" s="607" t="s">
        <v>28</v>
      </c>
      <c r="H74" s="547"/>
    </row>
    <row r="75" spans="1:8" ht="15" customHeight="1">
      <c r="A75" s="589" t="s">
        <v>305</v>
      </c>
      <c r="B75" s="549">
        <v>527</v>
      </c>
      <c r="C75" s="605">
        <f>'3-3AG 216 (407) Buget'!C75+'3-3AG  216 (407) VENIT PROPRIU'!C75</f>
        <v>0</v>
      </c>
      <c r="D75" s="605">
        <f>'3-3AG 216 (407) Buget'!D75+'3-3AG  216 (407) VENIT PROPRIU'!D75</f>
        <v>0</v>
      </c>
      <c r="E75" s="605">
        <f>'3-3AG 216 (407) Buget'!E75+'3-3AG  216 (407) VENIT PROPRIU'!E75</f>
        <v>0</v>
      </c>
      <c r="F75" s="609" t="s">
        <v>28</v>
      </c>
      <c r="G75" s="610" t="s">
        <v>28</v>
      </c>
      <c r="H75" s="547"/>
    </row>
    <row r="76" spans="1:8" ht="15" customHeight="1">
      <c r="A76" s="612" t="s">
        <v>249</v>
      </c>
      <c r="B76" s="613">
        <v>530</v>
      </c>
      <c r="C76" s="646">
        <f>C77+C78+C83</f>
        <v>218.6</v>
      </c>
      <c r="D76" s="646">
        <f t="shared" ref="D76:E76" si="8">D77+D78+D83</f>
        <v>153.9</v>
      </c>
      <c r="E76" s="646">
        <f t="shared" si="8"/>
        <v>153.9</v>
      </c>
      <c r="F76" s="614" t="s">
        <v>28</v>
      </c>
      <c r="G76" s="615" t="s">
        <v>28</v>
      </c>
      <c r="H76" s="547"/>
    </row>
    <row r="77" spans="1:8" ht="15" customHeight="1">
      <c r="A77" s="603" t="s">
        <v>285</v>
      </c>
      <c r="B77" s="604">
        <v>531</v>
      </c>
      <c r="C77" s="736">
        <f>'3-3AG 216 (407) Buget'!C77+'3-3AG  216 (407) VENIT PROPRIU'!C77</f>
        <v>182.2</v>
      </c>
      <c r="D77" s="736">
        <f>'3-3AG 216 (407) Buget'!D77+'3-3AG  216 (407) VENIT PROPRIU'!D77</f>
        <v>146.30000000000001</v>
      </c>
      <c r="E77" s="736">
        <f>'3-3AG 216 (407) Buget'!E77+'3-3AG  216 (407) VENIT PROPRIU'!E77</f>
        <v>146.30000000000001</v>
      </c>
      <c r="F77" s="606" t="s">
        <v>28</v>
      </c>
      <c r="G77" s="607" t="s">
        <v>28</v>
      </c>
      <c r="H77" s="547"/>
    </row>
    <row r="78" spans="1:8" ht="15" customHeight="1">
      <c r="A78" s="608" t="s">
        <v>304</v>
      </c>
      <c r="B78" s="604">
        <v>532</v>
      </c>
      <c r="C78" s="736">
        <f>'3-3AG 216 (407) Buget'!C78+'3-3AG  216 (407) VENIT PROPRIU'!C78</f>
        <v>36.4</v>
      </c>
      <c r="D78" s="736">
        <f>'3-3AG 216 (407) Buget'!D78+'3-3AG  216 (407) VENIT PROPRIU'!D78</f>
        <v>7.6</v>
      </c>
      <c r="E78" s="736">
        <f>'3-3AG 216 (407) Buget'!E78+'3-3AG  216 (407) VENIT PROPRIU'!E78</f>
        <v>7.6</v>
      </c>
      <c r="F78" s="606" t="s">
        <v>28</v>
      </c>
      <c r="G78" s="607" t="s">
        <v>28</v>
      </c>
      <c r="H78" s="547"/>
    </row>
    <row r="79" spans="1:8" ht="15" customHeight="1">
      <c r="A79" s="589" t="s">
        <v>245</v>
      </c>
      <c r="B79" s="549">
        <v>533</v>
      </c>
      <c r="C79" s="605">
        <f>'3-3AG 216 (407) Buget'!C79+'3-3AG  216 (407) VENIT PROPRIU'!C79</f>
        <v>0</v>
      </c>
      <c r="D79" s="605">
        <f>'3-3AG 216 (407) Buget'!D79+'3-3AG  216 (407) VENIT PROPRIU'!D79</f>
        <v>0</v>
      </c>
      <c r="E79" s="605">
        <f>'3-3AG 216 (407) Buget'!E79+'3-3AG  216 (407) VENIT PROPRIU'!E79</f>
        <v>0</v>
      </c>
      <c r="F79" s="609" t="s">
        <v>28</v>
      </c>
      <c r="G79" s="610" t="s">
        <v>28</v>
      </c>
      <c r="H79" s="547"/>
    </row>
    <row r="80" spans="1:8" ht="15" customHeight="1">
      <c r="A80" s="589" t="s">
        <v>246</v>
      </c>
      <c r="B80" s="549">
        <v>534</v>
      </c>
      <c r="C80" s="605">
        <f>'3-3AG 216 (407) Buget'!C80+'3-3AG  216 (407) VENIT PROPRIU'!C80</f>
        <v>0</v>
      </c>
      <c r="D80" s="605">
        <f>'3-3AG 216 (407) Buget'!D80+'3-3AG  216 (407) VENIT PROPRIU'!D80</f>
        <v>0</v>
      </c>
      <c r="E80" s="605">
        <f>'3-3AG 216 (407) Buget'!E80+'3-3AG  216 (407) VENIT PROPRIU'!E80</f>
        <v>0</v>
      </c>
      <c r="F80" s="609" t="s">
        <v>28</v>
      </c>
      <c r="G80" s="610" t="s">
        <v>28</v>
      </c>
      <c r="H80" s="547"/>
    </row>
    <row r="81" spans="1:8" ht="15" customHeight="1">
      <c r="A81" s="589" t="s">
        <v>247</v>
      </c>
      <c r="B81" s="549">
        <v>535</v>
      </c>
      <c r="C81" s="605">
        <f>'3-3AG 216 (407) Buget'!C81+'3-3AG  216 (407) VENIT PROPRIU'!C81</f>
        <v>18.2</v>
      </c>
      <c r="D81" s="605">
        <f>'3-3AG 216 (407) Buget'!D81+'3-3AG  216 (407) VENIT PROPRIU'!D81</f>
        <v>0</v>
      </c>
      <c r="E81" s="605">
        <f>'3-3AG 216 (407) Buget'!E81+'3-3AG  216 (407) VENIT PROPRIU'!E81</f>
        <v>0</v>
      </c>
      <c r="F81" s="609" t="s">
        <v>28</v>
      </c>
      <c r="G81" s="610" t="s">
        <v>28</v>
      </c>
      <c r="H81" s="547"/>
    </row>
    <row r="82" spans="1:8" ht="15" customHeight="1">
      <c r="A82" s="589" t="s">
        <v>248</v>
      </c>
      <c r="B82" s="549">
        <v>536</v>
      </c>
      <c r="C82" s="605">
        <f>'3-3AG 216 (407) Buget'!C82+'3-3AG  216 (407) VENIT PROPRIU'!C82</f>
        <v>18.2</v>
      </c>
      <c r="D82" s="605">
        <f>'3-3AG 216 (407) Buget'!D82+'3-3AG  216 (407) VENIT PROPRIU'!D82</f>
        <v>7.6</v>
      </c>
      <c r="E82" s="605">
        <f>'3-3AG 216 (407) Buget'!E82+'3-3AG  216 (407) VENIT PROPRIU'!E82</f>
        <v>7.6</v>
      </c>
      <c r="F82" s="609" t="s">
        <v>28</v>
      </c>
      <c r="G82" s="610" t="s">
        <v>28</v>
      </c>
      <c r="H82" s="547"/>
    </row>
    <row r="83" spans="1:8" ht="15" customHeight="1">
      <c r="A83" s="608" t="s">
        <v>346</v>
      </c>
      <c r="B83" s="604">
        <v>537</v>
      </c>
      <c r="C83" s="616">
        <f>'3-3AG 216 (407) Buget'!C83+'3-3AG  216 (407) VENIT PROPRIU'!C83</f>
        <v>0</v>
      </c>
      <c r="D83" s="616">
        <f>'3-3AG 216 (407) Buget'!D83+'3-3AG  216 (407) VENIT PROPRIU'!D83</f>
        <v>0</v>
      </c>
      <c r="E83" s="616">
        <f>'3-3AG 216 (407) Buget'!E83+'3-3AG  216 (407) VENIT PROPRIU'!E83</f>
        <v>0</v>
      </c>
      <c r="F83" s="606" t="s">
        <v>28</v>
      </c>
      <c r="G83" s="607" t="s">
        <v>28</v>
      </c>
      <c r="H83" s="547"/>
    </row>
    <row r="84" spans="1:8" ht="15" customHeight="1">
      <c r="A84" s="589" t="s">
        <v>305</v>
      </c>
      <c r="B84" s="549">
        <v>538</v>
      </c>
      <c r="C84" s="605">
        <f>'3-3AG 216 (407) Buget'!C84+'3-3AG  216 (407) VENIT PROPRIU'!C84</f>
        <v>0</v>
      </c>
      <c r="D84" s="605">
        <f>'3-3AG 216 (407) Buget'!D84+'3-3AG  216 (407) VENIT PROPRIU'!D84</f>
        <v>0</v>
      </c>
      <c r="E84" s="605">
        <f>'3-3AG 216 (407) Buget'!E84+'3-3AG  216 (407) VENIT PROPRIU'!E84</f>
        <v>0</v>
      </c>
      <c r="F84" s="609" t="s">
        <v>28</v>
      </c>
      <c r="G84" s="610" t="s">
        <v>28</v>
      </c>
      <c r="H84" s="547"/>
    </row>
    <row r="85" spans="1:8" ht="19.5" customHeight="1">
      <c r="A85" s="611" t="s">
        <v>318</v>
      </c>
      <c r="B85" s="600">
        <v>540</v>
      </c>
      <c r="C85" s="641">
        <f>C86+C87+C91</f>
        <v>858.8</v>
      </c>
      <c r="D85" s="641">
        <f>D86+D87+D91</f>
        <v>1410.7</v>
      </c>
      <c r="E85" s="641">
        <f>E86+E87+E91</f>
        <v>1410.7</v>
      </c>
      <c r="F85" s="617" t="s">
        <v>28</v>
      </c>
      <c r="G85" s="618" t="s">
        <v>28</v>
      </c>
      <c r="H85" s="547"/>
    </row>
    <row r="86" spans="1:8" ht="15" customHeight="1">
      <c r="A86" s="603" t="s">
        <v>285</v>
      </c>
      <c r="B86" s="604">
        <v>541</v>
      </c>
      <c r="C86" s="736">
        <f>'3-3AG 216 (407) Buget'!C86+'3-3AG  216 (407) VENIT PROPRIU'!C86</f>
        <v>780.8</v>
      </c>
      <c r="D86" s="736">
        <f>'3-3AG 216 (407) Buget'!D86+'3-3AG  216 (407) VENIT PROPRIU'!D86</f>
        <v>1268.5</v>
      </c>
      <c r="E86" s="736">
        <f>'3-3AG 216 (407) Buget'!E86+'3-3AG  216 (407) VENIT PROPRIU'!E86</f>
        <v>1268.5</v>
      </c>
      <c r="F86" s="606" t="s">
        <v>28</v>
      </c>
      <c r="G86" s="607" t="s">
        <v>28</v>
      </c>
      <c r="H86" s="547"/>
    </row>
    <row r="87" spans="1:8" ht="15" customHeight="1">
      <c r="A87" s="608" t="s">
        <v>304</v>
      </c>
      <c r="B87" s="604">
        <v>542</v>
      </c>
      <c r="C87" s="736">
        <f>'3-3AG 216 (407) Buget'!C87+'3-3AG  216 (407) VENIT PROPRIU'!C87</f>
        <v>78</v>
      </c>
      <c r="D87" s="736">
        <f>'3-3AG 216 (407) Buget'!D87+'3-3AG  216 (407) VENIT PROPRIU'!D87</f>
        <v>142.19999999999999</v>
      </c>
      <c r="E87" s="736">
        <f>'3-3AG 216 (407) Buget'!E87+'3-3AG  216 (407) VENIT PROPRIU'!E87</f>
        <v>142.19999999999999</v>
      </c>
      <c r="F87" s="606" t="s">
        <v>28</v>
      </c>
      <c r="G87" s="607" t="s">
        <v>28</v>
      </c>
      <c r="H87" s="547"/>
    </row>
    <row r="88" spans="1:8" ht="15" customHeight="1">
      <c r="A88" s="589" t="s">
        <v>247</v>
      </c>
      <c r="B88" s="549">
        <v>543</v>
      </c>
      <c r="C88" s="605">
        <f>'3-3AG 216 (407) Buget'!C88+'3-3AG  216 (407) VENIT PROPRIU'!C88</f>
        <v>0</v>
      </c>
      <c r="D88" s="605">
        <f>'3-3AG 216 (407) Buget'!D88+'3-3AG  216 (407) VENIT PROPRIU'!D88</f>
        <v>15.5</v>
      </c>
      <c r="E88" s="605">
        <f>'3-3AG 216 (407) Buget'!E88+'3-3AG  216 (407) VENIT PROPRIU'!E88</f>
        <v>15.5</v>
      </c>
      <c r="F88" s="609" t="s">
        <v>28</v>
      </c>
      <c r="G88" s="610" t="s">
        <v>28</v>
      </c>
      <c r="H88" s="547"/>
    </row>
    <row r="89" spans="1:8" ht="15" customHeight="1">
      <c r="A89" s="589" t="s">
        <v>248</v>
      </c>
      <c r="B89" s="549">
        <v>544</v>
      </c>
      <c r="C89" s="605">
        <f>'3-3AG 216 (407) Buget'!C89+'3-3AG  216 (407) VENIT PROPRIU'!C89</f>
        <v>78</v>
      </c>
      <c r="D89" s="605">
        <f>'3-3AG 216 (407) Buget'!D89+'3-3AG  216 (407) VENIT PROPRIU'!D89</f>
        <v>126.7</v>
      </c>
      <c r="E89" s="605">
        <f>'3-3AG 216 (407) Buget'!E89+'3-3AG  216 (407) VENIT PROPRIU'!E89</f>
        <v>126.7</v>
      </c>
      <c r="F89" s="609" t="s">
        <v>28</v>
      </c>
      <c r="G89" s="610" t="s">
        <v>28</v>
      </c>
      <c r="H89" s="547"/>
    </row>
    <row r="90" spans="1:8" ht="15" customHeight="1">
      <c r="A90" s="589" t="s">
        <v>307</v>
      </c>
      <c r="B90" s="549">
        <v>545</v>
      </c>
      <c r="C90" s="605">
        <f>'3-3AG 216 (407) Buget'!C90+'3-3AG  216 (407) VENIT PROPRIU'!C90</f>
        <v>0</v>
      </c>
      <c r="D90" s="605">
        <f>'3-3AG 216 (407) Buget'!D90+'3-3AG  216 (407) VENIT PROPRIU'!D90</f>
        <v>0</v>
      </c>
      <c r="E90" s="605">
        <f>'3-3AG 216 (407) Buget'!E90+'3-3AG  216 (407) VENIT PROPRIU'!E90</f>
        <v>0</v>
      </c>
      <c r="F90" s="609" t="s">
        <v>28</v>
      </c>
      <c r="G90" s="610" t="s">
        <v>28</v>
      </c>
      <c r="H90" s="547"/>
    </row>
    <row r="91" spans="1:8" ht="15" customHeight="1">
      <c r="A91" s="608" t="s">
        <v>346</v>
      </c>
      <c r="B91" s="604">
        <v>546</v>
      </c>
      <c r="C91" s="736">
        <f>'3-3AG 216 (407) Buget'!C91+'3-3AG  216 (407) VENIT PROPRIU'!C91</f>
        <v>0</v>
      </c>
      <c r="D91" s="736">
        <f>'3-3AG 216 (407) Buget'!D91+'3-3AG  216 (407) VENIT PROPRIU'!D91</f>
        <v>0</v>
      </c>
      <c r="E91" s="736">
        <f>'3-3AG 216 (407) Buget'!E91+'3-3AG  216 (407) VENIT PROPRIU'!E91</f>
        <v>0</v>
      </c>
      <c r="F91" s="606" t="s">
        <v>28</v>
      </c>
      <c r="G91" s="607" t="s">
        <v>28</v>
      </c>
      <c r="H91" s="547"/>
    </row>
    <row r="92" spans="1:8" ht="15" customHeight="1">
      <c r="A92" s="589" t="s">
        <v>305</v>
      </c>
      <c r="B92" s="549">
        <v>547</v>
      </c>
      <c r="C92" s="605">
        <f>'3-3AG 216 (407) Buget'!C92+'3-3AG  216 (407) VENIT PROPRIU'!C92</f>
        <v>0</v>
      </c>
      <c r="D92" s="605">
        <f>'3-3AG 216 (407) Buget'!D92+'3-3AG  216 (407) VENIT PROPRIU'!D92</f>
        <v>0</v>
      </c>
      <c r="E92" s="605">
        <f>'3-3AG 216 (407) Buget'!E92+'3-3AG  216 (407) VENIT PROPRIU'!E92</f>
        <v>0</v>
      </c>
      <c r="F92" s="609"/>
      <c r="G92" s="610"/>
      <c r="H92" s="547"/>
    </row>
    <row r="93" spans="1:8" ht="15" customHeight="1">
      <c r="A93" s="611" t="s">
        <v>250</v>
      </c>
      <c r="B93" s="600">
        <v>550</v>
      </c>
      <c r="C93" s="605">
        <f>'3-3AG 216 (407) Buget'!C93+'3-3AG  216 (407) VENIT PROPRIU'!C93</f>
        <v>0</v>
      </c>
      <c r="D93" s="605">
        <f>'3-3AG 216 (407) Buget'!D93+'3-3AG  216 (407) VENIT PROPRIU'!D93</f>
        <v>0</v>
      </c>
      <c r="E93" s="605">
        <f>'3-3AG 216 (407) Buget'!E93+'3-3AG  216 (407) VENIT PROPRIU'!E93</f>
        <v>0</v>
      </c>
      <c r="F93" s="601" t="s">
        <v>28</v>
      </c>
      <c r="G93" s="602" t="s">
        <v>28</v>
      </c>
      <c r="H93" s="547"/>
    </row>
    <row r="94" spans="1:8" ht="15" customHeight="1">
      <c r="A94" s="611" t="s">
        <v>251</v>
      </c>
      <c r="B94" s="600">
        <v>560</v>
      </c>
      <c r="C94" s="605">
        <f>'3-3AG 216 (407) Buget'!C94+'3-3AG  216 (407) VENIT PROPRIU'!C94</f>
        <v>0</v>
      </c>
      <c r="D94" s="605">
        <f>'3-3AG 216 (407) Buget'!D94+'3-3AG  216 (407) VENIT PROPRIU'!D94</f>
        <v>0</v>
      </c>
      <c r="E94" s="605">
        <f>'3-3AG 216 (407) Buget'!E94+'3-3AG  216 (407) VENIT PROPRIU'!E94</f>
        <v>0</v>
      </c>
      <c r="F94" s="601" t="s">
        <v>28</v>
      </c>
      <c r="G94" s="602" t="s">
        <v>28</v>
      </c>
      <c r="H94" s="547"/>
    </row>
    <row r="95" spans="1:8" ht="15" customHeight="1">
      <c r="A95" s="599" t="s">
        <v>252</v>
      </c>
      <c r="B95" s="600">
        <v>570</v>
      </c>
      <c r="C95" s="605">
        <f>'3-3AG 216 (407) Buget'!C95+'3-3AG  216 (407) VENIT PROPRIU'!C95</f>
        <v>0</v>
      </c>
      <c r="D95" s="605">
        <f>'3-3AG 216 (407) Buget'!D95+'3-3AG  216 (407) VENIT PROPRIU'!D95</f>
        <v>0</v>
      </c>
      <c r="E95" s="605">
        <f>'3-3AG 216 (407) Buget'!E95+'3-3AG  216 (407) VENIT PROPRIU'!E95</f>
        <v>0</v>
      </c>
      <c r="F95" s="601" t="s">
        <v>28</v>
      </c>
      <c r="G95" s="602" t="s">
        <v>28</v>
      </c>
      <c r="H95" s="547"/>
    </row>
    <row r="96" spans="1:8" ht="15" customHeight="1">
      <c r="A96" s="619" t="s">
        <v>253</v>
      </c>
      <c r="B96" s="557">
        <v>900</v>
      </c>
      <c r="C96" s="605">
        <f>'3-3AG 216 (407) Buget'!C96+'3-3AG  216 (407) VENIT PROPRIU'!C96</f>
        <v>23907</v>
      </c>
      <c r="D96" s="605">
        <f>'3-3AG 216 (407) Buget'!D96+'3-3AG  216 (407) VENIT PROPRIU'!D96</f>
        <v>24188</v>
      </c>
      <c r="E96" s="605">
        <f>'3-3AG 216 (407) Buget'!E96+'3-3AG  216 (407) VENIT PROPRIU'!E96</f>
        <v>24188</v>
      </c>
      <c r="F96" s="620" t="s">
        <v>254</v>
      </c>
      <c r="G96" s="621" t="s">
        <v>254</v>
      </c>
      <c r="H96" s="547"/>
    </row>
    <row r="97" spans="1:15" ht="15" customHeight="1">
      <c r="A97" s="619" t="s">
        <v>255</v>
      </c>
      <c r="B97" s="557">
        <v>901</v>
      </c>
      <c r="C97" s="605">
        <f>'3-3AG 216 (407) Buget'!C97+'3-3AG  216 (407) VENIT PROPRIU'!C97</f>
        <v>0</v>
      </c>
      <c r="D97" s="605">
        <f>'3-3AG 216 (407) Buget'!D97+'3-3AG  216 (407) VENIT PROPRIU'!D97</f>
        <v>0</v>
      </c>
      <c r="E97" s="605">
        <f>'3-3AG 216 (407) Buget'!E97+'3-3AG  216 (407) VENIT PROPRIU'!E97</f>
        <v>0</v>
      </c>
      <c r="F97" s="620" t="s">
        <v>254</v>
      </c>
      <c r="G97" s="621" t="s">
        <v>254</v>
      </c>
      <c r="H97" s="547"/>
    </row>
    <row r="98" spans="1:15" ht="23.25" customHeight="1">
      <c r="A98" s="622" t="s">
        <v>308</v>
      </c>
      <c r="B98" s="623"/>
      <c r="C98" s="605">
        <f>'3-3AG 216 (407) Buget'!C98+'3-3AG  216 (407) VENIT PROPRIU'!C98</f>
        <v>594</v>
      </c>
      <c r="D98" s="605">
        <f>'3-3AG 216 (407) Buget'!D98+'3-3AG  216 (407) VENIT PROPRIU'!D98</f>
        <v>635</v>
      </c>
      <c r="E98" s="605">
        <f>'3-3AG 216 (407) Buget'!E98+'3-3AG  216 (407) VENIT PROPRIU'!E98</f>
        <v>599</v>
      </c>
      <c r="F98" s="624" t="s">
        <v>254</v>
      </c>
      <c r="G98" s="625" t="s">
        <v>254</v>
      </c>
      <c r="H98" s="547"/>
    </row>
    <row r="99" spans="1:15" ht="15" customHeight="1">
      <c r="A99" s="626" t="s">
        <v>373</v>
      </c>
      <c r="B99" s="627">
        <v>902</v>
      </c>
      <c r="C99" s="647">
        <f t="shared" ref="C99:E99" si="9">C98/(C41+C50)</f>
        <v>7.096774193548387</v>
      </c>
      <c r="D99" s="647">
        <f t="shared" si="9"/>
        <v>7.2405929304446977</v>
      </c>
      <c r="E99" s="647">
        <f t="shared" si="9"/>
        <v>7.0442963543708341</v>
      </c>
      <c r="F99" s="629" t="s">
        <v>254</v>
      </c>
      <c r="G99" s="630" t="s">
        <v>254</v>
      </c>
      <c r="H99" s="547"/>
    </row>
    <row r="100" spans="1:15" ht="15" customHeight="1">
      <c r="A100" s="626" t="s">
        <v>340</v>
      </c>
      <c r="B100" s="627">
        <v>903</v>
      </c>
      <c r="C100" s="647">
        <f>C98/C53</f>
        <v>18.276923076923076</v>
      </c>
      <c r="D100" s="647">
        <f t="shared" ref="D100:E100" si="10">D98/D53</f>
        <v>19.53846153846154</v>
      </c>
      <c r="E100" s="647">
        <f t="shared" si="10"/>
        <v>18.430769230769229</v>
      </c>
      <c r="F100" s="629" t="s">
        <v>254</v>
      </c>
      <c r="G100" s="630" t="s">
        <v>254</v>
      </c>
      <c r="H100" s="547"/>
    </row>
    <row r="101" spans="1:15" ht="23.25" customHeight="1" thickBot="1">
      <c r="A101" s="631" t="s">
        <v>349</v>
      </c>
      <c r="B101" s="632">
        <v>905</v>
      </c>
      <c r="C101" s="648">
        <f>(C41+C50)/C53</f>
        <v>2.5753846153846154</v>
      </c>
      <c r="D101" s="648">
        <f t="shared" ref="D101:E101" si="11">(D41+D50)/D53</f>
        <v>2.6984615384615385</v>
      </c>
      <c r="E101" s="648">
        <f t="shared" si="11"/>
        <v>2.6164102564102567</v>
      </c>
      <c r="F101" s="634" t="s">
        <v>254</v>
      </c>
      <c r="G101" s="635" t="s">
        <v>254</v>
      </c>
      <c r="H101" s="547"/>
    </row>
    <row r="102" spans="1:15" ht="16.5" customHeight="1">
      <c r="A102" s="636" t="s">
        <v>309</v>
      </c>
      <c r="B102" s="637"/>
      <c r="C102" s="637"/>
      <c r="D102" s="637"/>
      <c r="E102" s="637"/>
      <c r="F102" s="637"/>
      <c r="G102" s="547"/>
      <c r="H102" s="547"/>
    </row>
    <row r="103" spans="1:15" ht="36.75">
      <c r="A103" s="638" t="s">
        <v>310</v>
      </c>
      <c r="B103" s="639"/>
      <c r="C103" s="639"/>
      <c r="D103" s="639"/>
      <c r="E103" s="639"/>
      <c r="F103" s="639"/>
      <c r="G103" s="639"/>
      <c r="I103" s="228"/>
    </row>
    <row r="104" spans="1:15" ht="25.5">
      <c r="A104" s="638" t="s">
        <v>311</v>
      </c>
      <c r="B104" s="637"/>
      <c r="C104" s="637"/>
      <c r="D104" s="637"/>
      <c r="E104" s="637"/>
      <c r="F104" s="637"/>
      <c r="G104" s="547"/>
      <c r="H104" s="228"/>
      <c r="I104" s="228"/>
      <c r="J104" s="228"/>
      <c r="K104" s="228"/>
    </row>
    <row r="105" spans="1:15" ht="25.5">
      <c r="A105" s="638" t="s">
        <v>312</v>
      </c>
      <c r="B105" s="637"/>
      <c r="C105" s="637"/>
      <c r="D105" s="637"/>
      <c r="E105" s="637"/>
      <c r="F105" s="637"/>
      <c r="G105" s="547"/>
      <c r="H105" s="228"/>
      <c r="I105" s="228"/>
      <c r="J105" s="228"/>
      <c r="K105" s="228"/>
    </row>
    <row r="106" spans="1:15" ht="15.75">
      <c r="A106" s="640"/>
      <c r="B106" s="637"/>
      <c r="C106" s="637"/>
      <c r="D106" s="637"/>
      <c r="E106" s="637"/>
      <c r="F106" s="637"/>
      <c r="G106" s="547"/>
      <c r="H106" s="228"/>
      <c r="I106" s="333"/>
      <c r="J106" s="228"/>
      <c r="K106" s="228"/>
    </row>
    <row r="107" spans="1:15" s="228" customFormat="1" ht="12.75" customHeight="1">
      <c r="A107" s="340" t="s">
        <v>46</v>
      </c>
      <c r="B107" s="201"/>
      <c r="C107" s="340"/>
      <c r="D107" s="332"/>
      <c r="E107" s="332"/>
      <c r="F107" s="332"/>
      <c r="H107" s="333"/>
      <c r="J107" s="333"/>
      <c r="K107" s="333"/>
    </row>
    <row r="108" spans="1:15" s="228" customFormat="1" ht="10.5" customHeight="1">
      <c r="A108" s="232" t="s">
        <v>96</v>
      </c>
      <c r="B108" s="201"/>
      <c r="C108" s="232"/>
      <c r="D108" s="232"/>
      <c r="E108" s="232"/>
      <c r="F108" s="232"/>
      <c r="G108" s="232"/>
      <c r="I108" s="334"/>
    </row>
    <row r="109" spans="1:15" s="228" customFormat="1">
      <c r="A109" s="334" t="s">
        <v>47</v>
      </c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</row>
    <row r="110" spans="1:15" s="228" customFormat="1">
      <c r="A110" s="334" t="s">
        <v>350</v>
      </c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</row>
    <row r="111" spans="1:15" s="228" customFormat="1" ht="15">
      <c r="A111" s="334"/>
      <c r="B111" s="334"/>
      <c r="C111" s="334"/>
      <c r="D111" s="334"/>
      <c r="E111" s="334"/>
      <c r="F111" s="334"/>
      <c r="G111" s="334"/>
      <c r="H111" s="334"/>
      <c r="I111" s="152"/>
      <c r="J111" s="334"/>
      <c r="K111" s="334"/>
      <c r="L111" s="334"/>
      <c r="M111" s="334"/>
      <c r="N111" s="334"/>
      <c r="O111" s="334"/>
    </row>
    <row r="112" spans="1:15" s="152" customFormat="1" ht="18.75" customHeight="1">
      <c r="A112" s="310" t="s">
        <v>22</v>
      </c>
      <c r="B112" s="1022"/>
      <c r="C112" s="1022"/>
      <c r="D112" s="1024" t="s">
        <v>509</v>
      </c>
      <c r="E112" s="1024"/>
      <c r="F112" s="148"/>
      <c r="G112" s="137"/>
    </row>
    <row r="113" spans="1:15" s="152" customFormat="1" ht="12" customHeight="1">
      <c r="A113" s="311"/>
      <c r="B113" s="1047" t="s">
        <v>23</v>
      </c>
      <c r="C113" s="1047"/>
      <c r="D113" s="1047" t="s">
        <v>24</v>
      </c>
      <c r="E113" s="1047"/>
      <c r="F113" s="148"/>
      <c r="G113" s="137"/>
    </row>
    <row r="114" spans="1:15" s="152" customFormat="1" ht="17.25" customHeight="1">
      <c r="A114" s="310" t="s">
        <v>287</v>
      </c>
      <c r="B114" s="1025"/>
      <c r="C114" s="1025"/>
      <c r="D114" s="1025" t="s">
        <v>510</v>
      </c>
      <c r="E114" s="1025"/>
      <c r="F114" s="148"/>
      <c r="G114" s="137"/>
    </row>
    <row r="115" spans="1:15" s="152" customFormat="1" ht="11.25" customHeight="1">
      <c r="A115" s="311"/>
      <c r="B115" s="1047" t="s">
        <v>23</v>
      </c>
      <c r="C115" s="1047"/>
      <c r="D115" s="1047" t="s">
        <v>24</v>
      </c>
      <c r="E115" s="1047"/>
      <c r="F115" s="148"/>
      <c r="G115" s="137"/>
    </row>
    <row r="116" spans="1:15" s="152" customFormat="1" ht="15.75" customHeight="1">
      <c r="A116" s="310" t="s">
        <v>291</v>
      </c>
      <c r="B116" s="1022"/>
      <c r="C116" s="1022"/>
      <c r="D116" s="1024"/>
      <c r="E116" s="1024"/>
      <c r="F116" s="148"/>
      <c r="G116" s="137"/>
    </row>
    <row r="117" spans="1:15" s="152" customFormat="1" ht="12.75" customHeight="1">
      <c r="A117" s="312"/>
      <c r="B117" s="1047" t="s">
        <v>23</v>
      </c>
      <c r="C117" s="1047"/>
      <c r="D117" s="1047" t="s">
        <v>24</v>
      </c>
      <c r="E117" s="1047"/>
      <c r="F117" s="148"/>
      <c r="G117" s="137"/>
    </row>
    <row r="118" spans="1:15" s="152" customFormat="1" ht="12.75" customHeight="1">
      <c r="A118" s="312"/>
      <c r="B118" s="202"/>
      <c r="C118" s="202"/>
      <c r="D118" s="202"/>
      <c r="E118" s="202"/>
      <c r="F118" s="148"/>
      <c r="G118" s="137"/>
    </row>
    <row r="119" spans="1:15" s="152" customFormat="1" ht="12.75" customHeight="1">
      <c r="A119" s="312"/>
      <c r="B119" s="342"/>
      <c r="C119" s="342"/>
      <c r="D119" s="342"/>
      <c r="E119" s="342"/>
      <c r="F119" s="335"/>
    </row>
    <row r="120" spans="1:15" s="152" customFormat="1" ht="15.75">
      <c r="A120" s="336" t="s">
        <v>117</v>
      </c>
      <c r="B120" s="337"/>
      <c r="C120" s="337"/>
      <c r="D120" s="337"/>
      <c r="E120" s="337"/>
      <c r="F120" s="337"/>
    </row>
    <row r="121" spans="1:15" s="152" customFormat="1" ht="15">
      <c r="I121" s="334"/>
    </row>
    <row r="122" spans="1:15" s="228" customFormat="1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</row>
    <row r="123" spans="1:15" s="228" customFormat="1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</row>
    <row r="124" spans="1:15" s="228" customFormat="1">
      <c r="A124" s="334"/>
      <c r="B124" s="334"/>
      <c r="C124" s="334"/>
      <c r="D124" s="334"/>
      <c r="E124" s="334"/>
      <c r="F124" s="334"/>
      <c r="G124" s="334"/>
      <c r="H124" s="334"/>
      <c r="I124" s="531"/>
      <c r="J124" s="334"/>
      <c r="K124" s="334"/>
      <c r="L124" s="334"/>
      <c r="M124" s="334"/>
      <c r="N124" s="334"/>
      <c r="O124" s="334"/>
    </row>
  </sheetData>
  <sheetProtection algorithmName="SHA-512" hashValue="fWm3qk1mRo2pMTslBncikfDNh3n2ySZ1rZsi7TJ77BBTe9gi1FCZ5MN8jlh07gwR+5JjMMacS5OoYPWnudytfA==" saltValue="ScD/3MuWjbfqSB30ok+/Sw==" spinCount="100000" sheet="1" objects="1" scenarios="1"/>
  <mergeCells count="31">
    <mergeCell ref="B117:C117"/>
    <mergeCell ref="D117:E117"/>
    <mergeCell ref="B114:C114"/>
    <mergeCell ref="D114:E114"/>
    <mergeCell ref="B115:C115"/>
    <mergeCell ref="D115:E115"/>
    <mergeCell ref="B116:C116"/>
    <mergeCell ref="D116:E116"/>
    <mergeCell ref="B16:E16"/>
    <mergeCell ref="B18:B19"/>
    <mergeCell ref="C18:E18"/>
    <mergeCell ref="A12:E12"/>
    <mergeCell ref="A13:E13"/>
    <mergeCell ref="A14:E14"/>
    <mergeCell ref="A15:E15"/>
    <mergeCell ref="A18:A19"/>
    <mergeCell ref="A6:G6"/>
    <mergeCell ref="A7:G7"/>
    <mergeCell ref="B8:C8"/>
    <mergeCell ref="A10:E10"/>
    <mergeCell ref="A11:E11"/>
    <mergeCell ref="E1:G1"/>
    <mergeCell ref="E2:G2"/>
    <mergeCell ref="F3:G3"/>
    <mergeCell ref="A4:G4"/>
    <mergeCell ref="A5:G5"/>
    <mergeCell ref="F18:G18"/>
    <mergeCell ref="B112:C112"/>
    <mergeCell ref="D112:E112"/>
    <mergeCell ref="B113:C113"/>
    <mergeCell ref="D113:E1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O124"/>
  <sheetViews>
    <sheetView view="pageBreakPreview" topLeftCell="A18" zoomScale="110" zoomScaleNormal="100" zoomScaleSheetLayoutView="110" workbookViewId="0">
      <selection activeCell="P28" sqref="P28"/>
    </sheetView>
  </sheetViews>
  <sheetFormatPr defaultRowHeight="12.75"/>
  <cols>
    <col min="1" max="1" width="43.140625" style="531" customWidth="1"/>
    <col min="2" max="2" width="9.140625" style="531" customWidth="1"/>
    <col min="3" max="3" width="13.42578125" style="531" customWidth="1"/>
    <col min="4" max="5" width="12.28515625" style="531" customWidth="1"/>
    <col min="6" max="6" width="11.7109375" style="531" customWidth="1"/>
    <col min="7" max="7" width="12.5703125" style="531" customWidth="1"/>
    <col min="8" max="8" width="10.42578125" style="530" customWidth="1"/>
    <col min="9" max="16384" width="9.140625" style="531"/>
  </cols>
  <sheetData>
    <row r="1" spans="1:8" ht="15">
      <c r="A1" s="529"/>
      <c r="B1" s="529"/>
      <c r="C1" s="529"/>
      <c r="D1" s="529"/>
      <c r="E1" s="1040" t="s">
        <v>25</v>
      </c>
      <c r="F1" s="1040"/>
      <c r="G1" s="1040"/>
      <c r="H1" s="531"/>
    </row>
    <row r="2" spans="1:8" ht="15">
      <c r="A2" s="529"/>
      <c r="B2" s="529"/>
      <c r="C2" s="529"/>
      <c r="D2" s="529"/>
      <c r="E2" s="1038" t="s">
        <v>388</v>
      </c>
      <c r="F2" s="1038"/>
      <c r="G2" s="1038"/>
      <c r="H2" s="531"/>
    </row>
    <row r="3" spans="1:8" ht="15">
      <c r="A3" s="529"/>
      <c r="B3" s="529"/>
      <c r="C3" s="529"/>
      <c r="D3" s="529"/>
      <c r="E3" s="529"/>
      <c r="F3" s="1123"/>
      <c r="G3" s="1123"/>
      <c r="H3" s="531"/>
    </row>
    <row r="4" spans="1:8">
      <c r="A4" s="1124" t="s">
        <v>326</v>
      </c>
      <c r="B4" s="1124"/>
      <c r="C4" s="1124"/>
      <c r="D4" s="1124"/>
      <c r="E4" s="1124"/>
      <c r="F4" s="1124"/>
      <c r="G4" s="1124"/>
      <c r="H4" s="531"/>
    </row>
    <row r="5" spans="1:8">
      <c r="A5" s="1125" t="s">
        <v>338</v>
      </c>
      <c r="B5" s="1124"/>
      <c r="C5" s="1124"/>
      <c r="D5" s="1124"/>
      <c r="E5" s="1124"/>
      <c r="F5" s="1124"/>
      <c r="G5" s="1124"/>
      <c r="H5" s="531"/>
    </row>
    <row r="6" spans="1:8">
      <c r="A6" s="1126" t="s">
        <v>201</v>
      </c>
      <c r="B6" s="1126"/>
      <c r="C6" s="1126"/>
      <c r="D6" s="1126"/>
      <c r="E6" s="1126"/>
      <c r="F6" s="1126"/>
      <c r="G6" s="1126"/>
      <c r="H6" s="531"/>
    </row>
    <row r="7" spans="1:8">
      <c r="A7" s="1136" t="s">
        <v>499</v>
      </c>
      <c r="B7" s="1124"/>
      <c r="C7" s="1124"/>
      <c r="D7" s="1124"/>
      <c r="E7" s="1124"/>
      <c r="F7" s="1124"/>
      <c r="G7" s="1124"/>
      <c r="H7" s="531"/>
    </row>
    <row r="8" spans="1:8" ht="15">
      <c r="A8" s="565"/>
      <c r="B8" s="1128" t="s">
        <v>123</v>
      </c>
      <c r="C8" s="1128"/>
      <c r="D8" s="566"/>
      <c r="E8" s="566"/>
      <c r="F8" s="566"/>
      <c r="G8" s="566"/>
      <c r="H8" s="531"/>
    </row>
    <row r="9" spans="1:8" ht="15">
      <c r="A9" s="534"/>
      <c r="B9" s="529"/>
      <c r="C9" s="529"/>
      <c r="D9" s="529"/>
      <c r="E9" s="529"/>
      <c r="F9" s="535"/>
      <c r="G9" s="536" t="s">
        <v>27</v>
      </c>
      <c r="H9" s="531"/>
    </row>
    <row r="10" spans="1:8" ht="15">
      <c r="A10" s="1129" t="s">
        <v>551</v>
      </c>
      <c r="B10" s="1129"/>
      <c r="C10" s="1129"/>
      <c r="D10" s="1129"/>
      <c r="E10" s="1129"/>
      <c r="F10" s="537"/>
      <c r="G10" s="567" t="s">
        <v>392</v>
      </c>
      <c r="H10" s="531"/>
    </row>
    <row r="11" spans="1:8" ht="15">
      <c r="A11" s="1129" t="s">
        <v>550</v>
      </c>
      <c r="B11" s="1129"/>
      <c r="C11" s="1129"/>
      <c r="D11" s="1129"/>
      <c r="E11" s="1129"/>
      <c r="F11" s="537"/>
      <c r="G11" s="567" t="s">
        <v>393</v>
      </c>
      <c r="H11" s="531"/>
    </row>
    <row r="12" spans="1:8" ht="15">
      <c r="A12" s="1129" t="s">
        <v>466</v>
      </c>
      <c r="B12" s="1129"/>
      <c r="C12" s="1129"/>
      <c r="D12" s="1129"/>
      <c r="E12" s="1129"/>
      <c r="F12" s="537"/>
      <c r="G12" s="567" t="s">
        <v>394</v>
      </c>
      <c r="H12" s="531"/>
    </row>
    <row r="13" spans="1:8" ht="15">
      <c r="A13" s="1129" t="s">
        <v>557</v>
      </c>
      <c r="B13" s="1129"/>
      <c r="C13" s="1129"/>
      <c r="D13" s="1129"/>
      <c r="E13" s="1129"/>
      <c r="F13" s="537"/>
      <c r="G13" s="567" t="s">
        <v>397</v>
      </c>
      <c r="H13" s="531"/>
    </row>
    <row r="14" spans="1:8" ht="15">
      <c r="A14" s="1135" t="s">
        <v>558</v>
      </c>
      <c r="B14" s="1135"/>
      <c r="C14" s="1135"/>
      <c r="D14" s="1135"/>
      <c r="E14" s="1135"/>
      <c r="F14" s="14"/>
      <c r="G14" s="125" t="s">
        <v>501</v>
      </c>
      <c r="H14" s="531"/>
    </row>
    <row r="15" spans="1:8" ht="15">
      <c r="A15" s="1129" t="s">
        <v>559</v>
      </c>
      <c r="B15" s="1129"/>
      <c r="C15" s="1129"/>
      <c r="D15" s="1129"/>
      <c r="E15" s="1129"/>
      <c r="F15" s="537"/>
      <c r="G15" s="567" t="s">
        <v>398</v>
      </c>
      <c r="H15" s="531"/>
    </row>
    <row r="16" spans="1:8" ht="15">
      <c r="A16" s="568"/>
      <c r="B16" s="1130" t="s">
        <v>548</v>
      </c>
      <c r="C16" s="1130"/>
      <c r="D16" s="1130"/>
      <c r="E16" s="1130"/>
      <c r="F16" s="541"/>
      <c r="G16" s="541"/>
      <c r="H16" s="531"/>
    </row>
    <row r="17" spans="1:8" ht="15.75" thickBot="1">
      <c r="A17" s="569" t="s">
        <v>201</v>
      </c>
      <c r="B17" s="529"/>
      <c r="C17" s="529"/>
      <c r="D17" s="529"/>
      <c r="E17" s="529"/>
      <c r="F17" s="529"/>
      <c r="G17" s="529"/>
    </row>
    <row r="18" spans="1:8" ht="13.5" thickBot="1">
      <c r="A18" s="1131" t="s">
        <v>227</v>
      </c>
      <c r="B18" s="1131" t="s">
        <v>286</v>
      </c>
      <c r="C18" s="1132" t="s">
        <v>282</v>
      </c>
      <c r="D18" s="1133"/>
      <c r="E18" s="1134"/>
      <c r="F18" s="1122" t="s">
        <v>232</v>
      </c>
      <c r="G18" s="1122"/>
    </row>
    <row r="19" spans="1:8" ht="39" thickBot="1">
      <c r="A19" s="1131"/>
      <c r="B19" s="1131"/>
      <c r="C19" s="570" t="s">
        <v>229</v>
      </c>
      <c r="D19" s="570" t="s">
        <v>230</v>
      </c>
      <c r="E19" s="570" t="s">
        <v>283</v>
      </c>
      <c r="F19" s="542" t="s">
        <v>131</v>
      </c>
      <c r="G19" s="542" t="s">
        <v>132</v>
      </c>
    </row>
    <row r="20" spans="1:8" ht="13.5" thickBot="1">
      <c r="A20" s="543">
        <v>1</v>
      </c>
      <c r="B20" s="543">
        <v>2</v>
      </c>
      <c r="C20" s="544">
        <v>3</v>
      </c>
      <c r="D20" s="544">
        <v>4</v>
      </c>
      <c r="E20" s="544">
        <v>5</v>
      </c>
      <c r="F20" s="544">
        <v>6</v>
      </c>
      <c r="G20" s="544">
        <v>7</v>
      </c>
    </row>
    <row r="21" spans="1:8">
      <c r="A21" s="571"/>
      <c r="B21" s="572"/>
      <c r="C21" s="573"/>
      <c r="D21" s="573"/>
      <c r="E21" s="573"/>
      <c r="F21" s="573"/>
      <c r="G21" s="574"/>
    </row>
    <row r="22" spans="1:8" ht="14.25">
      <c r="A22" s="575" t="s">
        <v>233</v>
      </c>
      <c r="B22" s="576">
        <v>100</v>
      </c>
      <c r="C22" s="64">
        <f>C30+C36+C46+C51</f>
        <v>83</v>
      </c>
      <c r="D22" s="64">
        <f t="shared" ref="D22:G22" si="0">D30+D36+D46+D51</f>
        <v>84</v>
      </c>
      <c r="E22" s="933">
        <f t="shared" si="0"/>
        <v>83.333333333333343</v>
      </c>
      <c r="F22" s="64">
        <f t="shared" si="0"/>
        <v>83</v>
      </c>
      <c r="G22" s="70">
        <f t="shared" si="0"/>
        <v>84</v>
      </c>
      <c r="H22" s="547"/>
    </row>
    <row r="23" spans="1:8" ht="15">
      <c r="A23" s="580" t="s">
        <v>292</v>
      </c>
      <c r="B23" s="549">
        <v>101</v>
      </c>
      <c r="C23" s="24">
        <f>C31</f>
        <v>0</v>
      </c>
      <c r="D23" s="24">
        <f t="shared" ref="D23" si="1">D31</f>
        <v>0</v>
      </c>
      <c r="E23" s="934">
        <f>(F23*8+G23*4)/12</f>
        <v>0</v>
      </c>
      <c r="F23" s="24">
        <f t="shared" ref="F23:G23" si="2">F31</f>
        <v>0</v>
      </c>
      <c r="G23" s="24">
        <f t="shared" si="2"/>
        <v>0</v>
      </c>
      <c r="H23" s="547"/>
    </row>
    <row r="24" spans="1:8" ht="15">
      <c r="A24" s="580" t="s">
        <v>293</v>
      </c>
      <c r="B24" s="549">
        <v>102</v>
      </c>
      <c r="C24" s="24">
        <f>C37+C32+C47</f>
        <v>42</v>
      </c>
      <c r="D24" s="24">
        <f t="shared" ref="D24" si="3">D37+D32+D47</f>
        <v>30</v>
      </c>
      <c r="E24" s="934">
        <f t="shared" ref="E24:E53" si="4">(F24*8+G24*4)/12</f>
        <v>38</v>
      </c>
      <c r="F24" s="24">
        <f t="shared" ref="F24:G24" si="5">F37+F32+F47</f>
        <v>42</v>
      </c>
      <c r="G24" s="24">
        <f t="shared" si="5"/>
        <v>30</v>
      </c>
      <c r="H24" s="547"/>
    </row>
    <row r="25" spans="1:8" ht="15">
      <c r="A25" s="580" t="s">
        <v>236</v>
      </c>
      <c r="B25" s="549">
        <v>103</v>
      </c>
      <c r="C25" s="24">
        <f>C33+C38</f>
        <v>0</v>
      </c>
      <c r="D25" s="24">
        <f t="shared" ref="D25:D26" si="6">D33+D38</f>
        <v>0</v>
      </c>
      <c r="E25" s="934">
        <f t="shared" si="4"/>
        <v>0</v>
      </c>
      <c r="F25" s="24">
        <f t="shared" ref="F25:G26" si="7">F33+F38</f>
        <v>0</v>
      </c>
      <c r="G25" s="24">
        <f t="shared" si="7"/>
        <v>0</v>
      </c>
      <c r="H25" s="547"/>
    </row>
    <row r="26" spans="1:8" ht="15">
      <c r="A26" s="580" t="s">
        <v>237</v>
      </c>
      <c r="B26" s="549">
        <v>104</v>
      </c>
      <c r="C26" s="24">
        <f>C34+C39</f>
        <v>0</v>
      </c>
      <c r="D26" s="24">
        <f t="shared" si="6"/>
        <v>0</v>
      </c>
      <c r="E26" s="934">
        <f t="shared" si="4"/>
        <v>0</v>
      </c>
      <c r="F26" s="24">
        <f t="shared" si="7"/>
        <v>0</v>
      </c>
      <c r="G26" s="24">
        <f t="shared" si="7"/>
        <v>0</v>
      </c>
      <c r="H26" s="547"/>
    </row>
    <row r="27" spans="1:8" ht="15">
      <c r="A27" s="580" t="s">
        <v>315</v>
      </c>
      <c r="B27" s="549">
        <v>105</v>
      </c>
      <c r="C27" s="24">
        <f>C48</f>
        <v>2</v>
      </c>
      <c r="D27" s="24">
        <f t="shared" ref="D27" si="8">D48</f>
        <v>1</v>
      </c>
      <c r="E27" s="934">
        <f t="shared" si="4"/>
        <v>1.6666666666666667</v>
      </c>
      <c r="F27" s="24">
        <f t="shared" ref="F27:G27" si="9">F48</f>
        <v>2</v>
      </c>
      <c r="G27" s="24">
        <f t="shared" si="9"/>
        <v>1</v>
      </c>
      <c r="H27" s="547"/>
    </row>
    <row r="28" spans="1:8" ht="15">
      <c r="A28" s="580" t="s">
        <v>235</v>
      </c>
      <c r="B28" s="549">
        <v>106</v>
      </c>
      <c r="C28" s="24">
        <f t="shared" ref="C28" si="10">C40+C49+C52</f>
        <v>0</v>
      </c>
      <c r="D28" s="24">
        <f>D40+D49+D52</f>
        <v>3</v>
      </c>
      <c r="E28" s="934">
        <f t="shared" si="4"/>
        <v>1</v>
      </c>
      <c r="F28" s="24">
        <f t="shared" ref="F28:G28" si="11">F40+F49+F52</f>
        <v>0</v>
      </c>
      <c r="G28" s="24">
        <f t="shared" si="11"/>
        <v>3</v>
      </c>
      <c r="H28" s="547"/>
    </row>
    <row r="29" spans="1:8" ht="14.25">
      <c r="A29" s="583" t="s">
        <v>234</v>
      </c>
      <c r="B29" s="584">
        <v>110</v>
      </c>
      <c r="C29" s="935">
        <f>C35+C41+C50+C53</f>
        <v>120.2</v>
      </c>
      <c r="D29" s="935">
        <f t="shared" ref="D29:G29" si="12">D35+D41+D50+D53</f>
        <v>124.2</v>
      </c>
      <c r="E29" s="935">
        <f t="shared" si="12"/>
        <v>121.53333333333335</v>
      </c>
      <c r="F29" s="935">
        <f t="shared" si="12"/>
        <v>120.2</v>
      </c>
      <c r="G29" s="936">
        <f t="shared" si="12"/>
        <v>124.2</v>
      </c>
      <c r="H29" s="547"/>
    </row>
    <row r="30" spans="1:8" ht="14.25">
      <c r="A30" s="575" t="s">
        <v>294</v>
      </c>
      <c r="B30" s="576">
        <v>120</v>
      </c>
      <c r="C30" s="64">
        <v>5</v>
      </c>
      <c r="D30" s="68">
        <v>3</v>
      </c>
      <c r="E30" s="934">
        <f t="shared" si="4"/>
        <v>4.333333333333333</v>
      </c>
      <c r="F30" s="69">
        <v>5</v>
      </c>
      <c r="G30" s="70">
        <v>3</v>
      </c>
      <c r="H30" s="547"/>
    </row>
    <row r="31" spans="1:8" ht="15">
      <c r="A31" s="580" t="s">
        <v>292</v>
      </c>
      <c r="B31" s="549">
        <v>121</v>
      </c>
      <c r="C31" s="24"/>
      <c r="D31" s="25"/>
      <c r="E31" s="934">
        <f t="shared" si="4"/>
        <v>0</v>
      </c>
      <c r="F31" s="26"/>
      <c r="G31" s="27"/>
      <c r="H31" s="547"/>
    </row>
    <row r="32" spans="1:8" ht="15">
      <c r="A32" s="580" t="s">
        <v>295</v>
      </c>
      <c r="B32" s="549">
        <v>122</v>
      </c>
      <c r="C32" s="24">
        <v>5</v>
      </c>
      <c r="D32" s="25">
        <v>3</v>
      </c>
      <c r="E32" s="934">
        <f t="shared" si="4"/>
        <v>4.333333333333333</v>
      </c>
      <c r="F32" s="26">
        <v>5</v>
      </c>
      <c r="G32" s="27">
        <v>3</v>
      </c>
      <c r="H32" s="547"/>
    </row>
    <row r="33" spans="1:8" ht="15">
      <c r="A33" s="580" t="s">
        <v>236</v>
      </c>
      <c r="B33" s="549">
        <v>123</v>
      </c>
      <c r="C33" s="24"/>
      <c r="D33" s="25"/>
      <c r="E33" s="934">
        <f t="shared" si="4"/>
        <v>0</v>
      </c>
      <c r="F33" s="26"/>
      <c r="G33" s="27"/>
      <c r="H33" s="547"/>
    </row>
    <row r="34" spans="1:8" ht="15">
      <c r="A34" s="580" t="s">
        <v>237</v>
      </c>
      <c r="B34" s="549">
        <v>124</v>
      </c>
      <c r="C34" s="24"/>
      <c r="D34" s="25"/>
      <c r="E34" s="934">
        <f t="shared" si="4"/>
        <v>0</v>
      </c>
      <c r="F34" s="26"/>
      <c r="G34" s="27"/>
      <c r="H34" s="547"/>
    </row>
    <row r="35" spans="1:8" ht="14.25">
      <c r="A35" s="586" t="s">
        <v>238</v>
      </c>
      <c r="B35" s="584">
        <v>125</v>
      </c>
      <c r="C35" s="71">
        <v>6</v>
      </c>
      <c r="D35" s="72">
        <v>6</v>
      </c>
      <c r="E35" s="934">
        <f t="shared" si="4"/>
        <v>6</v>
      </c>
      <c r="F35" s="72">
        <v>6</v>
      </c>
      <c r="G35" s="65">
        <v>6</v>
      </c>
      <c r="H35" s="547"/>
    </row>
    <row r="36" spans="1:8" ht="14.25">
      <c r="A36" s="575" t="s">
        <v>296</v>
      </c>
      <c r="B36" s="576">
        <v>130</v>
      </c>
      <c r="C36" s="64">
        <v>52</v>
      </c>
      <c r="D36" s="64">
        <v>57</v>
      </c>
      <c r="E36" s="934">
        <f t="shared" si="4"/>
        <v>53.666666666666664</v>
      </c>
      <c r="F36" s="64">
        <v>52</v>
      </c>
      <c r="G36" s="64">
        <v>57</v>
      </c>
      <c r="H36" s="547"/>
    </row>
    <row r="37" spans="1:8" ht="15">
      <c r="A37" s="580" t="s">
        <v>297</v>
      </c>
      <c r="B37" s="549">
        <v>131</v>
      </c>
      <c r="C37" s="24">
        <v>37</v>
      </c>
      <c r="D37" s="24">
        <v>27</v>
      </c>
      <c r="E37" s="934">
        <f t="shared" si="4"/>
        <v>33.666666666666664</v>
      </c>
      <c r="F37" s="24">
        <v>37</v>
      </c>
      <c r="G37" s="24">
        <v>27</v>
      </c>
      <c r="H37" s="547"/>
    </row>
    <row r="38" spans="1:8" ht="15">
      <c r="A38" s="580" t="s">
        <v>240</v>
      </c>
      <c r="B38" s="549">
        <v>132</v>
      </c>
      <c r="C38" s="24"/>
      <c r="D38" s="24"/>
      <c r="E38" s="934">
        <f t="shared" si="4"/>
        <v>0</v>
      </c>
      <c r="F38" s="24"/>
      <c r="G38" s="24"/>
      <c r="H38" s="547"/>
    </row>
    <row r="39" spans="1:8" ht="15">
      <c r="A39" s="580" t="s">
        <v>316</v>
      </c>
      <c r="B39" s="549">
        <v>133</v>
      </c>
      <c r="C39" s="24"/>
      <c r="D39" s="24"/>
      <c r="E39" s="934">
        <f t="shared" si="4"/>
        <v>0</v>
      </c>
      <c r="F39" s="24"/>
      <c r="G39" s="24"/>
      <c r="H39" s="547"/>
    </row>
    <row r="40" spans="1:8" ht="15">
      <c r="A40" s="580" t="s">
        <v>317</v>
      </c>
      <c r="B40" s="549">
        <v>134</v>
      </c>
      <c r="C40" s="24"/>
      <c r="D40" s="24">
        <v>3</v>
      </c>
      <c r="E40" s="934">
        <f t="shared" si="4"/>
        <v>1</v>
      </c>
      <c r="F40" s="24"/>
      <c r="G40" s="24">
        <v>3</v>
      </c>
      <c r="H40" s="547"/>
    </row>
    <row r="41" spans="1:8" ht="14.25">
      <c r="A41" s="586" t="s">
        <v>238</v>
      </c>
      <c r="B41" s="584">
        <v>135</v>
      </c>
      <c r="C41" s="935">
        <f>C42+C43+C44+C45</f>
        <v>78.7</v>
      </c>
      <c r="D41" s="935">
        <f>D42+D43+D44+D45</f>
        <v>82.7</v>
      </c>
      <c r="E41" s="935">
        <f>E42+E43+E44+E45</f>
        <v>80.033333333333346</v>
      </c>
      <c r="F41" s="935">
        <f>F42+F43+F44+F45</f>
        <v>78.7</v>
      </c>
      <c r="G41" s="937">
        <f>G42+G43+G44+G45</f>
        <v>82.7</v>
      </c>
      <c r="H41" s="547"/>
    </row>
    <row r="42" spans="1:8" ht="15">
      <c r="A42" s="587" t="s">
        <v>298</v>
      </c>
      <c r="B42" s="588">
        <v>136</v>
      </c>
      <c r="C42" s="30">
        <v>33.200000000000003</v>
      </c>
      <c r="D42" s="30">
        <v>33.799999999999997</v>
      </c>
      <c r="E42" s="934">
        <f t="shared" si="4"/>
        <v>33.4</v>
      </c>
      <c r="F42" s="30">
        <v>33.200000000000003</v>
      </c>
      <c r="G42" s="32">
        <v>33.799999999999997</v>
      </c>
      <c r="H42" s="547"/>
    </row>
    <row r="43" spans="1:8" ht="15">
      <c r="A43" s="587" t="s">
        <v>299</v>
      </c>
      <c r="B43" s="588">
        <v>137</v>
      </c>
      <c r="C43" s="30">
        <v>43</v>
      </c>
      <c r="D43" s="30">
        <v>46</v>
      </c>
      <c r="E43" s="934">
        <f t="shared" si="4"/>
        <v>44</v>
      </c>
      <c r="F43" s="30">
        <v>43</v>
      </c>
      <c r="G43" s="32">
        <v>46</v>
      </c>
      <c r="H43" s="547"/>
    </row>
    <row r="44" spans="1:8" ht="15">
      <c r="A44" s="587" t="s">
        <v>300</v>
      </c>
      <c r="B44" s="588">
        <v>138</v>
      </c>
      <c r="C44" s="30">
        <v>1.5</v>
      </c>
      <c r="D44" s="30">
        <v>1.5</v>
      </c>
      <c r="E44" s="934">
        <f t="shared" si="4"/>
        <v>1.5</v>
      </c>
      <c r="F44" s="30">
        <v>1.5</v>
      </c>
      <c r="G44" s="32">
        <v>1.5</v>
      </c>
      <c r="H44" s="547"/>
    </row>
    <row r="45" spans="1:8" ht="15">
      <c r="A45" s="587" t="s">
        <v>301</v>
      </c>
      <c r="B45" s="588">
        <v>139</v>
      </c>
      <c r="C45" s="30">
        <v>1</v>
      </c>
      <c r="D45" s="30">
        <v>1.4</v>
      </c>
      <c r="E45" s="934">
        <f t="shared" si="4"/>
        <v>1.1333333333333333</v>
      </c>
      <c r="F45" s="30">
        <v>1</v>
      </c>
      <c r="G45" s="32">
        <v>1.4</v>
      </c>
      <c r="H45" s="547"/>
    </row>
    <row r="46" spans="1:8" ht="14.25">
      <c r="A46" s="575" t="s">
        <v>314</v>
      </c>
      <c r="B46" s="576">
        <v>140</v>
      </c>
      <c r="C46" s="64">
        <v>4</v>
      </c>
      <c r="D46" s="68">
        <v>2</v>
      </c>
      <c r="E46" s="934">
        <f t="shared" si="4"/>
        <v>3.3333333333333335</v>
      </c>
      <c r="F46" s="69">
        <v>4</v>
      </c>
      <c r="G46" s="70">
        <v>2</v>
      </c>
      <c r="H46" s="547"/>
    </row>
    <row r="47" spans="1:8" ht="15">
      <c r="A47" s="589" t="s">
        <v>302</v>
      </c>
      <c r="B47" s="549">
        <v>141</v>
      </c>
      <c r="C47" s="24"/>
      <c r="D47" s="25"/>
      <c r="E47" s="934">
        <f t="shared" si="4"/>
        <v>0</v>
      </c>
      <c r="F47" s="26"/>
      <c r="G47" s="27"/>
      <c r="H47" s="547"/>
    </row>
    <row r="48" spans="1:8" ht="15">
      <c r="A48" s="589" t="s">
        <v>313</v>
      </c>
      <c r="B48" s="549">
        <v>143</v>
      </c>
      <c r="C48" s="24">
        <v>2</v>
      </c>
      <c r="D48" s="25">
        <v>1</v>
      </c>
      <c r="E48" s="934">
        <f t="shared" si="4"/>
        <v>1.6666666666666667</v>
      </c>
      <c r="F48" s="26">
        <v>2</v>
      </c>
      <c r="G48" s="27">
        <v>1</v>
      </c>
      <c r="H48" s="547"/>
    </row>
    <row r="49" spans="1:8" ht="15">
      <c r="A49" s="580" t="s">
        <v>239</v>
      </c>
      <c r="B49" s="549">
        <v>144</v>
      </c>
      <c r="C49" s="24"/>
      <c r="D49" s="25"/>
      <c r="E49" s="934">
        <f t="shared" si="4"/>
        <v>0</v>
      </c>
      <c r="F49" s="26"/>
      <c r="G49" s="27"/>
      <c r="H49" s="547"/>
    </row>
    <row r="50" spans="1:8" ht="14.25">
      <c r="A50" s="586" t="s">
        <v>238</v>
      </c>
      <c r="B50" s="584">
        <v>145</v>
      </c>
      <c r="C50" s="71">
        <v>5</v>
      </c>
      <c r="D50" s="72">
        <v>5</v>
      </c>
      <c r="E50" s="934">
        <f t="shared" si="4"/>
        <v>5</v>
      </c>
      <c r="F50" s="72">
        <v>5</v>
      </c>
      <c r="G50" s="65">
        <v>5</v>
      </c>
      <c r="H50" s="547"/>
    </row>
    <row r="51" spans="1:8" ht="14.25">
      <c r="A51" s="575" t="s">
        <v>303</v>
      </c>
      <c r="B51" s="576">
        <v>150</v>
      </c>
      <c r="C51" s="64">
        <v>22</v>
      </c>
      <c r="D51" s="64">
        <v>22</v>
      </c>
      <c r="E51" s="934">
        <f t="shared" si="4"/>
        <v>22</v>
      </c>
      <c r="F51" s="64">
        <v>22</v>
      </c>
      <c r="G51" s="64">
        <v>22</v>
      </c>
      <c r="H51" s="547"/>
    </row>
    <row r="52" spans="1:8" ht="15">
      <c r="A52" s="589" t="s">
        <v>239</v>
      </c>
      <c r="B52" s="588">
        <v>151</v>
      </c>
      <c r="C52" s="33"/>
      <c r="D52" s="34"/>
      <c r="E52" s="934">
        <f t="shared" si="4"/>
        <v>0</v>
      </c>
      <c r="F52" s="34"/>
      <c r="G52" s="34"/>
      <c r="H52" s="547"/>
    </row>
    <row r="53" spans="1:8" ht="14.25">
      <c r="A53" s="586" t="s">
        <v>238</v>
      </c>
      <c r="B53" s="584">
        <v>153</v>
      </c>
      <c r="C53" s="71">
        <v>30.5</v>
      </c>
      <c r="D53" s="72">
        <v>30.5</v>
      </c>
      <c r="E53" s="934">
        <f t="shared" si="4"/>
        <v>30.5</v>
      </c>
      <c r="F53" s="72">
        <v>30.5</v>
      </c>
      <c r="G53" s="72">
        <v>30.5</v>
      </c>
      <c r="H53" s="547"/>
    </row>
    <row r="54" spans="1:8" ht="14.25">
      <c r="A54" s="590" t="s">
        <v>241</v>
      </c>
      <c r="B54" s="553">
        <v>500</v>
      </c>
      <c r="C54" s="938">
        <f>C55+C56+C57</f>
        <v>11054.5</v>
      </c>
      <c r="D54" s="938">
        <f>D55+D56+D57</f>
        <v>10150.499999999998</v>
      </c>
      <c r="E54" s="938">
        <f>E55+E56+E57</f>
        <v>10150.499999999998</v>
      </c>
      <c r="F54" s="57" t="s">
        <v>28</v>
      </c>
      <c r="G54" s="58" t="s">
        <v>28</v>
      </c>
      <c r="H54" s="547"/>
    </row>
    <row r="55" spans="1:8" ht="14.25">
      <c r="A55" s="593" t="s">
        <v>242</v>
      </c>
      <c r="B55" s="551">
        <v>501</v>
      </c>
      <c r="C55" s="939">
        <f>C58+C67+C76+C85+C93+C94+C95</f>
        <v>8569.4</v>
      </c>
      <c r="D55" s="939">
        <f>D58+D67+D76+D85+D93+D94+D95</f>
        <v>7873.0999999999995</v>
      </c>
      <c r="E55" s="939">
        <f>E58+E67+E76+E85+E93+E94+E95</f>
        <v>7873.0999999999995</v>
      </c>
      <c r="F55" s="60" t="s">
        <v>28</v>
      </c>
      <c r="G55" s="61" t="s">
        <v>28</v>
      </c>
      <c r="H55" s="547"/>
    </row>
    <row r="56" spans="1:8" ht="14.25">
      <c r="A56" s="596" t="s">
        <v>57</v>
      </c>
      <c r="B56" s="588">
        <v>502</v>
      </c>
      <c r="C56" s="649">
        <v>1970.9</v>
      </c>
      <c r="D56" s="650">
        <v>2246.5</v>
      </c>
      <c r="E56" s="650">
        <v>2246.5</v>
      </c>
      <c r="F56" s="31" t="s">
        <v>28</v>
      </c>
      <c r="G56" s="32" t="s">
        <v>28</v>
      </c>
      <c r="H56" s="547"/>
    </row>
    <row r="57" spans="1:8" ht="25.5">
      <c r="A57" s="596" t="s">
        <v>243</v>
      </c>
      <c r="B57" s="588">
        <v>503</v>
      </c>
      <c r="C57" s="649">
        <v>514.20000000000005</v>
      </c>
      <c r="D57" s="650">
        <v>30.9</v>
      </c>
      <c r="E57" s="650">
        <v>30.9</v>
      </c>
      <c r="F57" s="31" t="s">
        <v>28</v>
      </c>
      <c r="G57" s="32" t="s">
        <v>28</v>
      </c>
      <c r="H57" s="547"/>
    </row>
    <row r="58" spans="1:8">
      <c r="A58" s="599" t="s">
        <v>244</v>
      </c>
      <c r="B58" s="600">
        <v>510</v>
      </c>
      <c r="C58" s="940">
        <f>C59+C60+C65</f>
        <v>569.5</v>
      </c>
      <c r="D58" s="940">
        <f>D59+D60+D65</f>
        <v>555</v>
      </c>
      <c r="E58" s="940">
        <f>E59+E60+E65</f>
        <v>555</v>
      </c>
      <c r="F58" s="49" t="s">
        <v>28</v>
      </c>
      <c r="G58" s="50" t="s">
        <v>28</v>
      </c>
      <c r="H58" s="547"/>
    </row>
    <row r="59" spans="1:8" ht="15">
      <c r="A59" s="603" t="s">
        <v>285</v>
      </c>
      <c r="B59" s="604">
        <v>511</v>
      </c>
      <c r="C59" s="129">
        <v>474.7</v>
      </c>
      <c r="D59" s="651">
        <v>432.4</v>
      </c>
      <c r="E59" s="651">
        <v>432.4</v>
      </c>
      <c r="F59" s="100" t="s">
        <v>28</v>
      </c>
      <c r="G59" s="101" t="s">
        <v>28</v>
      </c>
      <c r="H59" s="547"/>
    </row>
    <row r="60" spans="1:8" ht="15">
      <c r="A60" s="608" t="s">
        <v>345</v>
      </c>
      <c r="B60" s="604">
        <v>512</v>
      </c>
      <c r="C60" s="129">
        <v>94.8</v>
      </c>
      <c r="D60" s="129">
        <v>122.6</v>
      </c>
      <c r="E60" s="129">
        <v>122.6</v>
      </c>
      <c r="F60" s="100" t="s">
        <v>28</v>
      </c>
      <c r="G60" s="101" t="s">
        <v>28</v>
      </c>
      <c r="H60" s="547"/>
    </row>
    <row r="61" spans="1:8" ht="15">
      <c r="A61" s="589" t="s">
        <v>245</v>
      </c>
      <c r="B61" s="549">
        <v>513</v>
      </c>
      <c r="C61" s="128"/>
      <c r="D61" s="26"/>
      <c r="E61" s="26"/>
      <c r="F61" s="25" t="s">
        <v>28</v>
      </c>
      <c r="G61" s="43" t="s">
        <v>28</v>
      </c>
      <c r="H61" s="547"/>
    </row>
    <row r="62" spans="1:8" ht="15">
      <c r="A62" s="589" t="s">
        <v>246</v>
      </c>
      <c r="B62" s="549">
        <v>514</v>
      </c>
      <c r="C62" s="128"/>
      <c r="D62" s="26"/>
      <c r="E62" s="26"/>
      <c r="F62" s="25" t="s">
        <v>28</v>
      </c>
      <c r="G62" s="43" t="s">
        <v>28</v>
      </c>
      <c r="H62" s="547"/>
    </row>
    <row r="63" spans="1:8" ht="15">
      <c r="A63" s="589" t="s">
        <v>247</v>
      </c>
      <c r="B63" s="549">
        <v>515</v>
      </c>
      <c r="C63" s="128">
        <v>47.4</v>
      </c>
      <c r="D63" s="26">
        <v>68.5</v>
      </c>
      <c r="E63" s="26">
        <v>68.5</v>
      </c>
      <c r="F63" s="25" t="s">
        <v>28</v>
      </c>
      <c r="G63" s="43" t="s">
        <v>28</v>
      </c>
      <c r="H63" s="547"/>
    </row>
    <row r="64" spans="1:8" ht="15">
      <c r="A64" s="589" t="s">
        <v>248</v>
      </c>
      <c r="B64" s="549">
        <v>516</v>
      </c>
      <c r="C64" s="128">
        <v>47.4</v>
      </c>
      <c r="D64" s="26">
        <v>54.1</v>
      </c>
      <c r="E64" s="26">
        <v>54.1</v>
      </c>
      <c r="F64" s="25" t="s">
        <v>28</v>
      </c>
      <c r="G64" s="43" t="s">
        <v>28</v>
      </c>
      <c r="H64" s="547"/>
    </row>
    <row r="65" spans="1:8" ht="15">
      <c r="A65" s="608" t="s">
        <v>346</v>
      </c>
      <c r="B65" s="604">
        <v>517</v>
      </c>
      <c r="C65" s="129"/>
      <c r="D65" s="129"/>
      <c r="E65" s="129"/>
      <c r="F65" s="100" t="s">
        <v>28</v>
      </c>
      <c r="G65" s="101" t="s">
        <v>28</v>
      </c>
      <c r="H65" s="547"/>
    </row>
    <row r="66" spans="1:8" ht="15">
      <c r="A66" s="589" t="s">
        <v>305</v>
      </c>
      <c r="B66" s="549">
        <v>518</v>
      </c>
      <c r="C66" s="128"/>
      <c r="D66" s="26"/>
      <c r="E66" s="26"/>
      <c r="F66" s="25" t="s">
        <v>28</v>
      </c>
      <c r="G66" s="43" t="s">
        <v>28</v>
      </c>
      <c r="H66" s="547"/>
    </row>
    <row r="67" spans="1:8">
      <c r="A67" s="611" t="s">
        <v>306</v>
      </c>
      <c r="B67" s="600">
        <v>520</v>
      </c>
      <c r="C67" s="53">
        <f>C68+C69+C74</f>
        <v>6922.5</v>
      </c>
      <c r="D67" s="53">
        <f>D68+D69+D74</f>
        <v>5753.5</v>
      </c>
      <c r="E67" s="53">
        <f>E68+E69+E74</f>
        <v>5753.5</v>
      </c>
      <c r="F67" s="49" t="s">
        <v>28</v>
      </c>
      <c r="G67" s="50" t="s">
        <v>28</v>
      </c>
      <c r="H67" s="547"/>
    </row>
    <row r="68" spans="1:8" ht="15">
      <c r="A68" s="603" t="s">
        <v>285</v>
      </c>
      <c r="B68" s="604">
        <v>521</v>
      </c>
      <c r="C68" s="129">
        <v>5833.9</v>
      </c>
      <c r="D68" s="651">
        <v>5616.1</v>
      </c>
      <c r="E68" s="651">
        <v>5616.1</v>
      </c>
      <c r="F68" s="100" t="s">
        <v>28</v>
      </c>
      <c r="G68" s="101" t="s">
        <v>28</v>
      </c>
      <c r="H68" s="547"/>
    </row>
    <row r="69" spans="1:8" ht="15">
      <c r="A69" s="608" t="s">
        <v>304</v>
      </c>
      <c r="B69" s="604">
        <v>522</v>
      </c>
      <c r="C69" s="129">
        <v>1088.5999999999999</v>
      </c>
      <c r="D69" s="129">
        <v>137.4</v>
      </c>
      <c r="E69" s="129">
        <v>137.4</v>
      </c>
      <c r="F69" s="100" t="s">
        <v>28</v>
      </c>
      <c r="G69" s="101" t="s">
        <v>28</v>
      </c>
      <c r="H69" s="547"/>
    </row>
    <row r="70" spans="1:8" ht="15">
      <c r="A70" s="589" t="s">
        <v>245</v>
      </c>
      <c r="B70" s="549">
        <v>523</v>
      </c>
      <c r="C70" s="128"/>
      <c r="D70" s="26"/>
      <c r="E70" s="26"/>
      <c r="F70" s="25" t="s">
        <v>28</v>
      </c>
      <c r="G70" s="43" t="s">
        <v>28</v>
      </c>
      <c r="H70" s="547"/>
    </row>
    <row r="71" spans="1:8" ht="15">
      <c r="A71" s="589" t="s">
        <v>246</v>
      </c>
      <c r="B71" s="549">
        <v>524</v>
      </c>
      <c r="C71" s="128"/>
      <c r="D71" s="26"/>
      <c r="E71" s="26"/>
      <c r="F71" s="25" t="s">
        <v>28</v>
      </c>
      <c r="G71" s="43" t="s">
        <v>28</v>
      </c>
      <c r="H71" s="547"/>
    </row>
    <row r="72" spans="1:8" ht="15">
      <c r="A72" s="589" t="s">
        <v>247</v>
      </c>
      <c r="B72" s="549">
        <v>525</v>
      </c>
      <c r="C72" s="128">
        <v>544.29999999999995</v>
      </c>
      <c r="D72" s="26">
        <v>56.3</v>
      </c>
      <c r="E72" s="26">
        <v>56.3</v>
      </c>
      <c r="F72" s="25" t="s">
        <v>28</v>
      </c>
      <c r="G72" s="43" t="s">
        <v>28</v>
      </c>
      <c r="H72" s="547"/>
    </row>
    <row r="73" spans="1:8" ht="15">
      <c r="A73" s="589" t="s">
        <v>248</v>
      </c>
      <c r="B73" s="549">
        <v>526</v>
      </c>
      <c r="C73" s="128">
        <v>544.29999999999995</v>
      </c>
      <c r="D73" s="26">
        <v>81.099999999999994</v>
      </c>
      <c r="E73" s="26">
        <v>81.099999999999994</v>
      </c>
      <c r="F73" s="25" t="s">
        <v>28</v>
      </c>
      <c r="G73" s="43" t="s">
        <v>28</v>
      </c>
      <c r="H73" s="547"/>
    </row>
    <row r="74" spans="1:8" ht="15">
      <c r="A74" s="608" t="s">
        <v>346</v>
      </c>
      <c r="B74" s="604">
        <v>528</v>
      </c>
      <c r="C74" s="129"/>
      <c r="D74" s="129"/>
      <c r="E74" s="129"/>
      <c r="F74" s="100" t="s">
        <v>28</v>
      </c>
      <c r="G74" s="101" t="s">
        <v>28</v>
      </c>
      <c r="H74" s="547"/>
    </row>
    <row r="75" spans="1:8" ht="15">
      <c r="A75" s="589" t="s">
        <v>305</v>
      </c>
      <c r="B75" s="549">
        <v>527</v>
      </c>
      <c r="C75" s="128"/>
      <c r="D75" s="26"/>
      <c r="E75" s="26"/>
      <c r="F75" s="25" t="s">
        <v>28</v>
      </c>
      <c r="G75" s="43" t="s">
        <v>28</v>
      </c>
      <c r="H75" s="547"/>
    </row>
    <row r="76" spans="1:8">
      <c r="A76" s="612" t="s">
        <v>249</v>
      </c>
      <c r="B76" s="613">
        <v>530</v>
      </c>
      <c r="C76" s="941">
        <f>C77+C78+C83</f>
        <v>218.6</v>
      </c>
      <c r="D76" s="941">
        <f t="shared" ref="D76:E76" si="13">D77+D78+D83</f>
        <v>153.9</v>
      </c>
      <c r="E76" s="941">
        <f t="shared" si="13"/>
        <v>153.9</v>
      </c>
      <c r="F76" s="106" t="s">
        <v>28</v>
      </c>
      <c r="G76" s="107" t="s">
        <v>28</v>
      </c>
      <c r="H76" s="547"/>
    </row>
    <row r="77" spans="1:8" ht="15">
      <c r="A77" s="603" t="s">
        <v>285</v>
      </c>
      <c r="B77" s="604">
        <v>531</v>
      </c>
      <c r="C77" s="129">
        <v>182.2</v>
      </c>
      <c r="D77" s="651">
        <v>146.30000000000001</v>
      </c>
      <c r="E77" s="651">
        <v>146.30000000000001</v>
      </c>
      <c r="F77" s="100" t="s">
        <v>28</v>
      </c>
      <c r="G77" s="101" t="s">
        <v>28</v>
      </c>
      <c r="H77" s="547"/>
    </row>
    <row r="78" spans="1:8" ht="15">
      <c r="A78" s="608" t="s">
        <v>304</v>
      </c>
      <c r="B78" s="604">
        <v>532</v>
      </c>
      <c r="C78" s="129">
        <v>36.4</v>
      </c>
      <c r="D78" s="129">
        <v>7.6</v>
      </c>
      <c r="E78" s="129">
        <v>7.6</v>
      </c>
      <c r="F78" s="100" t="s">
        <v>28</v>
      </c>
      <c r="G78" s="101" t="s">
        <v>28</v>
      </c>
      <c r="H78" s="547"/>
    </row>
    <row r="79" spans="1:8" ht="15">
      <c r="A79" s="589" t="s">
        <v>245</v>
      </c>
      <c r="B79" s="549">
        <v>533</v>
      </c>
      <c r="C79" s="128"/>
      <c r="D79" s="26"/>
      <c r="E79" s="26"/>
      <c r="F79" s="25" t="s">
        <v>28</v>
      </c>
      <c r="G79" s="43" t="s">
        <v>28</v>
      </c>
      <c r="H79" s="547"/>
    </row>
    <row r="80" spans="1:8" ht="15">
      <c r="A80" s="589" t="s">
        <v>246</v>
      </c>
      <c r="B80" s="549">
        <v>534</v>
      </c>
      <c r="C80" s="128"/>
      <c r="D80" s="26"/>
      <c r="E80" s="26"/>
      <c r="F80" s="25" t="s">
        <v>28</v>
      </c>
      <c r="G80" s="43" t="s">
        <v>28</v>
      </c>
      <c r="H80" s="547"/>
    </row>
    <row r="81" spans="1:8" ht="15">
      <c r="A81" s="589" t="s">
        <v>247</v>
      </c>
      <c r="B81" s="549">
        <v>535</v>
      </c>
      <c r="C81" s="128">
        <v>18.2</v>
      </c>
      <c r="D81" s="26"/>
      <c r="E81" s="26"/>
      <c r="F81" s="25" t="s">
        <v>28</v>
      </c>
      <c r="G81" s="43" t="s">
        <v>28</v>
      </c>
      <c r="H81" s="547"/>
    </row>
    <row r="82" spans="1:8" ht="15">
      <c r="A82" s="589" t="s">
        <v>248</v>
      </c>
      <c r="B82" s="549">
        <v>536</v>
      </c>
      <c r="C82" s="128">
        <v>18.2</v>
      </c>
      <c r="D82" s="26">
        <v>7.6</v>
      </c>
      <c r="E82" s="26">
        <v>7.6</v>
      </c>
      <c r="F82" s="25" t="s">
        <v>28</v>
      </c>
      <c r="G82" s="43" t="s">
        <v>28</v>
      </c>
      <c r="H82" s="547"/>
    </row>
    <row r="83" spans="1:8" ht="15">
      <c r="A83" s="608" t="s">
        <v>346</v>
      </c>
      <c r="B83" s="604">
        <v>537</v>
      </c>
      <c r="C83" s="129"/>
      <c r="D83" s="129"/>
      <c r="E83" s="129"/>
      <c r="F83" s="100" t="s">
        <v>28</v>
      </c>
      <c r="G83" s="101" t="s">
        <v>28</v>
      </c>
      <c r="H83" s="547"/>
    </row>
    <row r="84" spans="1:8" ht="15">
      <c r="A84" s="589" t="s">
        <v>305</v>
      </c>
      <c r="B84" s="549">
        <v>538</v>
      </c>
      <c r="C84" s="128"/>
      <c r="D84" s="26"/>
      <c r="E84" s="26"/>
      <c r="F84" s="25" t="s">
        <v>28</v>
      </c>
      <c r="G84" s="43" t="s">
        <v>28</v>
      </c>
      <c r="H84" s="547"/>
    </row>
    <row r="85" spans="1:8">
      <c r="A85" s="611" t="s">
        <v>318</v>
      </c>
      <c r="B85" s="600">
        <v>540</v>
      </c>
      <c r="C85" s="940">
        <f>C86+C87+C91</f>
        <v>858.8</v>
      </c>
      <c r="D85" s="940">
        <f>D86+D87+D91</f>
        <v>1410.7</v>
      </c>
      <c r="E85" s="940">
        <f>E86+E87+E91</f>
        <v>1410.7</v>
      </c>
      <c r="F85" s="54" t="s">
        <v>28</v>
      </c>
      <c r="G85" s="55" t="s">
        <v>28</v>
      </c>
      <c r="H85" s="547"/>
    </row>
    <row r="86" spans="1:8" ht="15">
      <c r="A86" s="603" t="s">
        <v>285</v>
      </c>
      <c r="B86" s="604">
        <v>541</v>
      </c>
      <c r="C86" s="129">
        <v>780.8</v>
      </c>
      <c r="D86" s="651">
        <v>1268.5</v>
      </c>
      <c r="E86" s="651">
        <v>1268.5</v>
      </c>
      <c r="F86" s="100" t="s">
        <v>28</v>
      </c>
      <c r="G86" s="101" t="s">
        <v>28</v>
      </c>
      <c r="H86" s="547"/>
    </row>
    <row r="87" spans="1:8" ht="15">
      <c r="A87" s="608" t="s">
        <v>304</v>
      </c>
      <c r="B87" s="604">
        <v>542</v>
      </c>
      <c r="C87" s="129">
        <v>78</v>
      </c>
      <c r="D87" s="129">
        <v>142.19999999999999</v>
      </c>
      <c r="E87" s="129">
        <v>142.19999999999999</v>
      </c>
      <c r="F87" s="100" t="s">
        <v>28</v>
      </c>
      <c r="G87" s="101" t="s">
        <v>28</v>
      </c>
      <c r="H87" s="547"/>
    </row>
    <row r="88" spans="1:8" ht="15">
      <c r="A88" s="589" t="s">
        <v>247</v>
      </c>
      <c r="B88" s="549">
        <v>543</v>
      </c>
      <c r="C88" s="128"/>
      <c r="D88" s="26">
        <v>15.5</v>
      </c>
      <c r="E88" s="26">
        <v>15.5</v>
      </c>
      <c r="F88" s="25" t="s">
        <v>28</v>
      </c>
      <c r="G88" s="43" t="s">
        <v>28</v>
      </c>
      <c r="H88" s="547"/>
    </row>
    <row r="89" spans="1:8" ht="15">
      <c r="A89" s="589" t="s">
        <v>248</v>
      </c>
      <c r="B89" s="549">
        <v>544</v>
      </c>
      <c r="C89" s="128">
        <v>78</v>
      </c>
      <c r="D89" s="26">
        <v>126.7</v>
      </c>
      <c r="E89" s="26">
        <v>126.7</v>
      </c>
      <c r="F89" s="25" t="s">
        <v>28</v>
      </c>
      <c r="G89" s="43" t="s">
        <v>28</v>
      </c>
      <c r="H89" s="547"/>
    </row>
    <row r="90" spans="1:8" ht="15">
      <c r="A90" s="589" t="s">
        <v>307</v>
      </c>
      <c r="B90" s="549">
        <v>545</v>
      </c>
      <c r="C90" s="128"/>
      <c r="D90" s="26"/>
      <c r="E90" s="26"/>
      <c r="F90" s="25" t="s">
        <v>28</v>
      </c>
      <c r="G90" s="43" t="s">
        <v>28</v>
      </c>
      <c r="H90" s="547"/>
    </row>
    <row r="91" spans="1:8" ht="15">
      <c r="A91" s="608" t="s">
        <v>346</v>
      </c>
      <c r="B91" s="604">
        <v>546</v>
      </c>
      <c r="C91" s="129"/>
      <c r="D91" s="129"/>
      <c r="E91" s="129"/>
      <c r="F91" s="100" t="s">
        <v>28</v>
      </c>
      <c r="G91" s="101" t="s">
        <v>28</v>
      </c>
      <c r="H91" s="547"/>
    </row>
    <row r="92" spans="1:8" ht="15">
      <c r="A92" s="589" t="s">
        <v>305</v>
      </c>
      <c r="B92" s="549">
        <v>547</v>
      </c>
      <c r="C92" s="128"/>
      <c r="D92" s="26"/>
      <c r="E92" s="26"/>
      <c r="F92" s="25"/>
      <c r="G92" s="43"/>
      <c r="H92" s="547"/>
    </row>
    <row r="93" spans="1:8" ht="15">
      <c r="A93" s="611" t="s">
        <v>250</v>
      </c>
      <c r="B93" s="600">
        <v>550</v>
      </c>
      <c r="C93" s="47"/>
      <c r="D93" s="48"/>
      <c r="E93" s="48"/>
      <c r="F93" s="49" t="s">
        <v>28</v>
      </c>
      <c r="G93" s="50" t="s">
        <v>28</v>
      </c>
      <c r="H93" s="547"/>
    </row>
    <row r="94" spans="1:8" ht="15">
      <c r="A94" s="611" t="s">
        <v>251</v>
      </c>
      <c r="B94" s="600">
        <v>560</v>
      </c>
      <c r="C94" s="47"/>
      <c r="D94" s="48"/>
      <c r="E94" s="48"/>
      <c r="F94" s="49" t="s">
        <v>28</v>
      </c>
      <c r="G94" s="50" t="s">
        <v>28</v>
      </c>
      <c r="H94" s="547"/>
    </row>
    <row r="95" spans="1:8" ht="15">
      <c r="A95" s="599" t="s">
        <v>252</v>
      </c>
      <c r="B95" s="600">
        <v>570</v>
      </c>
      <c r="C95" s="47"/>
      <c r="D95" s="48"/>
      <c r="E95" s="48"/>
      <c r="F95" s="49" t="s">
        <v>28</v>
      </c>
      <c r="G95" s="50" t="s">
        <v>28</v>
      </c>
      <c r="H95" s="547"/>
    </row>
    <row r="96" spans="1:8" ht="14.25">
      <c r="A96" s="619" t="s">
        <v>253</v>
      </c>
      <c r="B96" s="557">
        <v>900</v>
      </c>
      <c r="C96" s="74">
        <v>23907</v>
      </c>
      <c r="D96" s="75">
        <v>24188</v>
      </c>
      <c r="E96" s="75">
        <v>24188</v>
      </c>
      <c r="F96" s="76" t="s">
        <v>254</v>
      </c>
      <c r="G96" s="77" t="s">
        <v>254</v>
      </c>
      <c r="H96" s="547"/>
    </row>
    <row r="97" spans="1:15" ht="15" customHeight="1">
      <c r="A97" s="619" t="s">
        <v>255</v>
      </c>
      <c r="B97" s="557">
        <v>901</v>
      </c>
      <c r="C97" s="78"/>
      <c r="D97" s="79"/>
      <c r="E97" s="79"/>
      <c r="F97" s="76" t="s">
        <v>254</v>
      </c>
      <c r="G97" s="77" t="s">
        <v>254</v>
      </c>
      <c r="H97" s="547"/>
    </row>
    <row r="98" spans="1:15" ht="23.25" customHeight="1">
      <c r="A98" s="622" t="s">
        <v>308</v>
      </c>
      <c r="B98" s="623"/>
      <c r="C98" s="80">
        <v>587</v>
      </c>
      <c r="D98" s="81">
        <v>629</v>
      </c>
      <c r="E98" s="81">
        <v>593</v>
      </c>
      <c r="F98" s="82" t="s">
        <v>254</v>
      </c>
      <c r="G98" s="83" t="s">
        <v>254</v>
      </c>
      <c r="H98" s="547"/>
    </row>
    <row r="99" spans="1:15" ht="15" customHeight="1">
      <c r="A99" s="626" t="s">
        <v>373</v>
      </c>
      <c r="B99" s="627">
        <v>902</v>
      </c>
      <c r="C99" s="128">
        <f t="shared" ref="C99:E99" si="14">C98/(C41+C50)</f>
        <v>7.0131421744324971</v>
      </c>
      <c r="D99" s="128">
        <f t="shared" si="14"/>
        <v>7.1721778791334092</v>
      </c>
      <c r="E99" s="128">
        <f t="shared" si="14"/>
        <v>6.9737357898863177</v>
      </c>
      <c r="F99" s="86" t="s">
        <v>254</v>
      </c>
      <c r="G99" s="87" t="s">
        <v>254</v>
      </c>
      <c r="H99" s="547"/>
    </row>
    <row r="100" spans="1:15" ht="15" customHeight="1">
      <c r="A100" s="626" t="s">
        <v>340</v>
      </c>
      <c r="B100" s="627">
        <v>903</v>
      </c>
      <c r="C100" s="128">
        <f>C98/C53</f>
        <v>19.245901639344261</v>
      </c>
      <c r="D100" s="128">
        <f t="shared" ref="D100:E100" si="15">D98/D53</f>
        <v>20.622950819672131</v>
      </c>
      <c r="E100" s="128">
        <f t="shared" si="15"/>
        <v>19.442622950819672</v>
      </c>
      <c r="F100" s="86" t="s">
        <v>254</v>
      </c>
      <c r="G100" s="87" t="s">
        <v>254</v>
      </c>
      <c r="H100" s="547"/>
    </row>
    <row r="101" spans="1:15" ht="23.25" customHeight="1" thickBot="1">
      <c r="A101" s="631" t="s">
        <v>349</v>
      </c>
      <c r="B101" s="632">
        <v>905</v>
      </c>
      <c r="C101" s="129">
        <f>(C41+C50)/C53</f>
        <v>2.7442622950819673</v>
      </c>
      <c r="D101" s="129">
        <f t="shared" ref="D101:E101" si="16">(D41+D50)/D53</f>
        <v>2.875409836065574</v>
      </c>
      <c r="E101" s="129">
        <f t="shared" si="16"/>
        <v>2.7879781420765033</v>
      </c>
      <c r="F101" s="110" t="s">
        <v>254</v>
      </c>
      <c r="G101" s="111" t="s">
        <v>254</v>
      </c>
      <c r="H101" s="547"/>
    </row>
    <row r="102" spans="1:15" ht="16.5" customHeight="1">
      <c r="A102" s="636" t="s">
        <v>309</v>
      </c>
      <c r="B102" s="637"/>
      <c r="C102" s="637"/>
      <c r="D102" s="637"/>
      <c r="E102" s="637"/>
      <c r="F102" s="637"/>
      <c r="G102" s="547"/>
      <c r="H102" s="547"/>
    </row>
    <row r="103" spans="1:15" ht="36.75">
      <c r="A103" s="638" t="s">
        <v>310</v>
      </c>
      <c r="B103" s="639"/>
      <c r="C103" s="639"/>
      <c r="D103" s="639"/>
      <c r="E103" s="639"/>
      <c r="F103" s="639"/>
      <c r="G103" s="639"/>
    </row>
    <row r="104" spans="1:15" ht="25.5">
      <c r="A104" s="638" t="s">
        <v>311</v>
      </c>
      <c r="B104" s="637"/>
      <c r="C104" s="637"/>
      <c r="D104" s="637"/>
      <c r="E104" s="637"/>
      <c r="F104" s="637"/>
      <c r="G104" s="547"/>
      <c r="H104" s="228"/>
      <c r="I104" s="228"/>
      <c r="J104" s="228"/>
      <c r="K104" s="228"/>
    </row>
    <row r="105" spans="1:15" ht="25.5">
      <c r="A105" s="638" t="s">
        <v>312</v>
      </c>
      <c r="B105" s="637"/>
      <c r="C105" s="637"/>
      <c r="D105" s="637"/>
      <c r="E105" s="637"/>
      <c r="F105" s="637"/>
      <c r="G105" s="547"/>
      <c r="H105" s="228"/>
      <c r="I105" s="228"/>
      <c r="J105" s="228"/>
      <c r="K105" s="228"/>
    </row>
    <row r="106" spans="1:15" ht="15">
      <c r="A106" s="640"/>
      <c r="B106" s="637"/>
      <c r="C106" s="637"/>
      <c r="D106" s="637"/>
      <c r="E106" s="637"/>
      <c r="F106" s="637"/>
      <c r="G106" s="547"/>
      <c r="H106" s="228"/>
      <c r="I106" s="228"/>
      <c r="J106" s="228"/>
      <c r="K106" s="228"/>
    </row>
    <row r="107" spans="1:15" s="228" customFormat="1" ht="12.75" customHeight="1">
      <c r="A107" s="340" t="s">
        <v>46</v>
      </c>
      <c r="B107" s="201"/>
      <c r="C107" s="340"/>
      <c r="D107" s="332"/>
      <c r="E107" s="332"/>
      <c r="F107" s="332"/>
      <c r="H107" s="333"/>
      <c r="I107" s="333"/>
      <c r="J107" s="333"/>
      <c r="K107" s="333"/>
    </row>
    <row r="108" spans="1:15" s="228" customFormat="1" ht="10.5" customHeight="1">
      <c r="A108" s="232" t="s">
        <v>96</v>
      </c>
      <c r="B108" s="201"/>
      <c r="C108" s="232"/>
      <c r="D108" s="232"/>
      <c r="E108" s="232"/>
      <c r="F108" s="232"/>
      <c r="G108" s="232"/>
    </row>
    <row r="109" spans="1:15" s="228" customFormat="1">
      <c r="A109" s="1071" t="s">
        <v>47</v>
      </c>
      <c r="B109" s="1071"/>
      <c r="C109" s="107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</row>
    <row r="110" spans="1:15" s="228" customFormat="1">
      <c r="A110" s="334" t="s">
        <v>350</v>
      </c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</row>
    <row r="111" spans="1:15" s="228" customFormat="1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</row>
    <row r="112" spans="1:15" s="152" customFormat="1" ht="18.75" customHeight="1">
      <c r="A112" s="310" t="s">
        <v>22</v>
      </c>
      <c r="B112" s="1022"/>
      <c r="C112" s="1022"/>
      <c r="D112" s="1023" t="s">
        <v>509</v>
      </c>
      <c r="E112" s="1023"/>
      <c r="F112" s="148"/>
    </row>
    <row r="113" spans="1:15" s="152" customFormat="1" ht="12" customHeight="1">
      <c r="A113" s="311"/>
      <c r="B113" s="1047" t="s">
        <v>23</v>
      </c>
      <c r="C113" s="1047"/>
      <c r="D113" s="1047" t="s">
        <v>24</v>
      </c>
      <c r="E113" s="1047"/>
      <c r="F113" s="148"/>
    </row>
    <row r="114" spans="1:15" s="152" customFormat="1" ht="17.25" customHeight="1">
      <c r="A114" s="310" t="s">
        <v>287</v>
      </c>
      <c r="B114" s="1025"/>
      <c r="C114" s="1025"/>
      <c r="D114" s="1025" t="s">
        <v>510</v>
      </c>
      <c r="E114" s="1025"/>
      <c r="F114" s="148"/>
    </row>
    <row r="115" spans="1:15" s="152" customFormat="1" ht="11.25" customHeight="1">
      <c r="A115" s="311"/>
      <c r="B115" s="1047" t="s">
        <v>23</v>
      </c>
      <c r="C115" s="1047"/>
      <c r="D115" s="1047" t="s">
        <v>24</v>
      </c>
      <c r="E115" s="1047"/>
      <c r="F115" s="148"/>
    </row>
    <row r="116" spans="1:15" s="152" customFormat="1" ht="15.75" customHeight="1">
      <c r="A116" s="310" t="s">
        <v>291</v>
      </c>
      <c r="B116" s="1022"/>
      <c r="C116" s="1022"/>
      <c r="D116" s="1024"/>
      <c r="E116" s="1024"/>
      <c r="F116" s="148"/>
    </row>
    <row r="117" spans="1:15" s="152" customFormat="1" ht="12.75" customHeight="1">
      <c r="A117" s="312"/>
      <c r="B117" s="1047" t="s">
        <v>23</v>
      </c>
      <c r="C117" s="1047"/>
      <c r="D117" s="1047" t="s">
        <v>24</v>
      </c>
      <c r="E117" s="1047"/>
      <c r="F117" s="148"/>
    </row>
    <row r="118" spans="1:15" s="152" customFormat="1" ht="12.75" customHeight="1">
      <c r="A118" s="312"/>
      <c r="B118" s="202"/>
      <c r="C118" s="202"/>
      <c r="D118" s="202"/>
      <c r="E118" s="202"/>
      <c r="F118" s="148"/>
    </row>
    <row r="119" spans="1:15" s="152" customFormat="1" ht="12.75" customHeight="1">
      <c r="A119" s="312"/>
      <c r="B119" s="202"/>
      <c r="C119" s="202"/>
      <c r="D119" s="202"/>
      <c r="E119" s="202"/>
      <c r="F119" s="148"/>
    </row>
    <row r="120" spans="1:15" s="152" customFormat="1" ht="15.75">
      <c r="A120" s="336" t="s">
        <v>542</v>
      </c>
      <c r="B120" s="151"/>
      <c r="C120" s="151"/>
      <c r="D120" s="151"/>
      <c r="E120" s="151"/>
      <c r="F120" s="151"/>
    </row>
    <row r="121" spans="1:15" s="152" customFormat="1" ht="15"/>
    <row r="122" spans="1:15" s="228" customFormat="1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</row>
    <row r="123" spans="1:15" s="228" customFormat="1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</row>
    <row r="124" spans="1:15" s="228" customFormat="1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</row>
  </sheetData>
  <mergeCells count="32">
    <mergeCell ref="A13:E13"/>
    <mergeCell ref="E1:G1"/>
    <mergeCell ref="E2:G2"/>
    <mergeCell ref="F3:G3"/>
    <mergeCell ref="A4:G4"/>
    <mergeCell ref="A5:G5"/>
    <mergeCell ref="A6:G6"/>
    <mergeCell ref="A7:G7"/>
    <mergeCell ref="B8:C8"/>
    <mergeCell ref="A10:E10"/>
    <mergeCell ref="A11:E11"/>
    <mergeCell ref="A12:E12"/>
    <mergeCell ref="A14:E14"/>
    <mergeCell ref="A15:E15"/>
    <mergeCell ref="B16:E16"/>
    <mergeCell ref="A18:A19"/>
    <mergeCell ref="B18:B19"/>
    <mergeCell ref="C18:E18"/>
    <mergeCell ref="F18:G18"/>
    <mergeCell ref="A109:O109"/>
    <mergeCell ref="B112:C112"/>
    <mergeCell ref="D112:E112"/>
    <mergeCell ref="B113:C113"/>
    <mergeCell ref="D113:E113"/>
    <mergeCell ref="B117:C117"/>
    <mergeCell ref="D117:E117"/>
    <mergeCell ref="B114:C114"/>
    <mergeCell ref="D114:E114"/>
    <mergeCell ref="B115:C115"/>
    <mergeCell ref="D115:E115"/>
    <mergeCell ref="B116:C116"/>
    <mergeCell ref="D116:E116"/>
  </mergeCells>
  <pageMargins left="0.7" right="0.7" top="0.75" bottom="0.75" header="0.3" footer="0.3"/>
  <pageSetup paperSize="9" scale="76" orientation="portrait" verticalDpi="0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O124"/>
  <sheetViews>
    <sheetView view="pageBreakPreview" topLeftCell="A32" zoomScale="120" zoomScaleNormal="100" zoomScaleSheetLayoutView="120" workbookViewId="0">
      <selection activeCell="L34" sqref="L34"/>
    </sheetView>
  </sheetViews>
  <sheetFormatPr defaultRowHeight="12.75"/>
  <cols>
    <col min="1" max="1" width="43.140625" style="531" customWidth="1"/>
    <col min="2" max="2" width="9.140625" style="531" customWidth="1"/>
    <col min="3" max="3" width="13.42578125" style="531" customWidth="1"/>
    <col min="4" max="5" width="12.28515625" style="531" customWidth="1"/>
    <col min="6" max="6" width="11.7109375" style="531" customWidth="1"/>
    <col min="7" max="7" width="12.5703125" style="531" customWidth="1"/>
    <col min="8" max="8" width="10.42578125" style="530" customWidth="1"/>
    <col min="9" max="16384" width="9.140625" style="531"/>
  </cols>
  <sheetData>
    <row r="1" spans="1:8" ht="20.25" customHeight="1">
      <c r="A1" s="529"/>
      <c r="B1" s="529"/>
      <c r="C1" s="529"/>
      <c r="D1" s="529"/>
      <c r="E1" s="1040" t="s">
        <v>25</v>
      </c>
      <c r="F1" s="1040"/>
      <c r="G1" s="1040"/>
    </row>
    <row r="2" spans="1:8" ht="15">
      <c r="A2" s="529"/>
      <c r="B2" s="529"/>
      <c r="C2" s="529"/>
      <c r="D2" s="529"/>
      <c r="E2" s="1038" t="s">
        <v>388</v>
      </c>
      <c r="F2" s="1038"/>
      <c r="G2" s="1038"/>
    </row>
    <row r="3" spans="1:8" ht="15">
      <c r="A3" s="529"/>
      <c r="B3" s="529"/>
      <c r="C3" s="529"/>
      <c r="D3" s="529"/>
      <c r="E3" s="529"/>
      <c r="F3" s="1123"/>
      <c r="G3" s="1123"/>
    </row>
    <row r="4" spans="1:8">
      <c r="A4" s="1124" t="s">
        <v>326</v>
      </c>
      <c r="B4" s="1124"/>
      <c r="C4" s="1124"/>
      <c r="D4" s="1124"/>
      <c r="E4" s="1124"/>
      <c r="F4" s="1124"/>
      <c r="G4" s="1124"/>
    </row>
    <row r="5" spans="1:8" ht="28.5" customHeight="1">
      <c r="A5" s="1125" t="s">
        <v>338</v>
      </c>
      <c r="B5" s="1124"/>
      <c r="C5" s="1124"/>
      <c r="D5" s="1124"/>
      <c r="E5" s="1124"/>
      <c r="F5" s="1124"/>
      <c r="G5" s="1124"/>
    </row>
    <row r="6" spans="1:8">
      <c r="A6" s="1126" t="s">
        <v>201</v>
      </c>
      <c r="B6" s="1126"/>
      <c r="C6" s="1126"/>
      <c r="D6" s="1126"/>
      <c r="E6" s="1126"/>
      <c r="F6" s="1126"/>
      <c r="G6" s="1126"/>
    </row>
    <row r="7" spans="1:8" ht="14.25">
      <c r="A7" s="1127" t="s">
        <v>499</v>
      </c>
      <c r="B7" s="1124"/>
      <c r="C7" s="1124"/>
      <c r="D7" s="1124"/>
      <c r="E7" s="1124"/>
      <c r="F7" s="1124"/>
      <c r="G7" s="1124"/>
    </row>
    <row r="8" spans="1:8" ht="15">
      <c r="A8" s="565"/>
      <c r="B8" s="1128" t="s">
        <v>123</v>
      </c>
      <c r="C8" s="1128"/>
      <c r="D8" s="566"/>
      <c r="E8" s="566"/>
      <c r="F8" s="566"/>
      <c r="G8" s="566"/>
    </row>
    <row r="9" spans="1:8" ht="12.75" customHeight="1">
      <c r="A9" s="534"/>
      <c r="B9" s="529"/>
      <c r="C9" s="529"/>
      <c r="D9" s="529"/>
      <c r="E9" s="529"/>
      <c r="F9" s="535"/>
      <c r="G9" s="536" t="s">
        <v>27</v>
      </c>
    </row>
    <row r="10" spans="1:8" ht="15">
      <c r="A10" s="1129" t="s">
        <v>552</v>
      </c>
      <c r="B10" s="1129"/>
      <c r="C10" s="1129"/>
      <c r="D10" s="1129"/>
      <c r="E10" s="1129"/>
      <c r="F10" s="537"/>
      <c r="G10" s="567" t="s">
        <v>392</v>
      </c>
      <c r="H10" s="531"/>
    </row>
    <row r="11" spans="1:8" ht="15">
      <c r="A11" s="1129" t="s">
        <v>465</v>
      </c>
      <c r="B11" s="1129"/>
      <c r="C11" s="1129"/>
      <c r="D11" s="1129"/>
      <c r="E11" s="1129"/>
      <c r="F11" s="537"/>
      <c r="G11" s="567" t="s">
        <v>393</v>
      </c>
      <c r="H11" s="531"/>
    </row>
    <row r="12" spans="1:8" ht="15">
      <c r="A12" s="1129" t="s">
        <v>466</v>
      </c>
      <c r="B12" s="1129"/>
      <c r="C12" s="1129"/>
      <c r="D12" s="1129"/>
      <c r="E12" s="1129"/>
      <c r="F12" s="537"/>
      <c r="G12" s="567" t="s">
        <v>394</v>
      </c>
      <c r="H12" s="531"/>
    </row>
    <row r="13" spans="1:8" ht="15">
      <c r="A13" s="1129" t="s">
        <v>467</v>
      </c>
      <c r="B13" s="1129"/>
      <c r="C13" s="1129"/>
      <c r="D13" s="1129"/>
      <c r="E13" s="1129"/>
      <c r="F13" s="537"/>
      <c r="G13" s="567" t="s">
        <v>397</v>
      </c>
      <c r="H13" s="531"/>
    </row>
    <row r="14" spans="1:8" ht="15" customHeight="1">
      <c r="A14" s="1135" t="s">
        <v>553</v>
      </c>
      <c r="B14" s="1135"/>
      <c r="C14" s="1135"/>
      <c r="D14" s="1135"/>
      <c r="E14" s="1135"/>
      <c r="F14" s="14"/>
      <c r="G14" s="125" t="s">
        <v>501</v>
      </c>
    </row>
    <row r="15" spans="1:8" ht="15">
      <c r="A15" s="1129" t="s">
        <v>554</v>
      </c>
      <c r="B15" s="1129"/>
      <c r="C15" s="1129"/>
      <c r="D15" s="1129"/>
      <c r="E15" s="1129"/>
      <c r="F15" s="537"/>
      <c r="G15" s="567"/>
    </row>
    <row r="16" spans="1:8" ht="15">
      <c r="A16" s="568"/>
      <c r="B16" s="1137" t="s">
        <v>555</v>
      </c>
      <c r="C16" s="1137"/>
      <c r="D16" s="1137"/>
      <c r="E16" s="1137"/>
      <c r="F16" s="541"/>
      <c r="G16" s="541"/>
    </row>
    <row r="17" spans="1:8" ht="9.75" customHeight="1" thickBot="1">
      <c r="A17" s="569" t="s">
        <v>201</v>
      </c>
      <c r="B17" s="529"/>
      <c r="C17" s="529"/>
      <c r="D17" s="529"/>
      <c r="E17" s="529"/>
      <c r="F17" s="529"/>
      <c r="G17" s="529"/>
    </row>
    <row r="18" spans="1:8" ht="22.5" customHeight="1" thickBot="1">
      <c r="A18" s="1131" t="s">
        <v>227</v>
      </c>
      <c r="B18" s="1131" t="s">
        <v>286</v>
      </c>
      <c r="C18" s="1132" t="s">
        <v>282</v>
      </c>
      <c r="D18" s="1133"/>
      <c r="E18" s="1134"/>
      <c r="F18" s="1122" t="s">
        <v>232</v>
      </c>
      <c r="G18" s="1122"/>
    </row>
    <row r="19" spans="1:8" ht="43.5" customHeight="1" thickBot="1">
      <c r="A19" s="1131"/>
      <c r="B19" s="1131"/>
      <c r="C19" s="570" t="s">
        <v>229</v>
      </c>
      <c r="D19" s="570" t="s">
        <v>230</v>
      </c>
      <c r="E19" s="570" t="s">
        <v>283</v>
      </c>
      <c r="F19" s="542" t="s">
        <v>131</v>
      </c>
      <c r="G19" s="542" t="s">
        <v>132</v>
      </c>
    </row>
    <row r="20" spans="1:8" ht="13.5" thickBot="1">
      <c r="A20" s="543">
        <v>1</v>
      </c>
      <c r="B20" s="543">
        <v>2</v>
      </c>
      <c r="C20" s="544">
        <v>3</v>
      </c>
      <c r="D20" s="544">
        <v>4</v>
      </c>
      <c r="E20" s="544">
        <v>5</v>
      </c>
      <c r="F20" s="544">
        <v>6</v>
      </c>
      <c r="G20" s="544">
        <v>7</v>
      </c>
    </row>
    <row r="21" spans="1:8">
      <c r="A21" s="571"/>
      <c r="B21" s="572"/>
      <c r="C21" s="573"/>
      <c r="D21" s="573"/>
      <c r="E21" s="573"/>
      <c r="F21" s="573"/>
      <c r="G21" s="574"/>
    </row>
    <row r="22" spans="1:8" ht="15" customHeight="1">
      <c r="A22" s="575" t="s">
        <v>233</v>
      </c>
      <c r="B22" s="576">
        <v>100</v>
      </c>
      <c r="C22" s="64">
        <f>C30+C36+C46+C51</f>
        <v>0</v>
      </c>
      <c r="D22" s="64">
        <f t="shared" ref="D22:G22" si="0">D30+D36+D46+D51</f>
        <v>0</v>
      </c>
      <c r="E22" s="933">
        <f t="shared" si="0"/>
        <v>0</v>
      </c>
      <c r="F22" s="64">
        <f t="shared" si="0"/>
        <v>0</v>
      </c>
      <c r="G22" s="70">
        <f t="shared" si="0"/>
        <v>0</v>
      </c>
      <c r="H22" s="547"/>
    </row>
    <row r="23" spans="1:8" ht="15" customHeight="1">
      <c r="A23" s="580" t="s">
        <v>292</v>
      </c>
      <c r="B23" s="549">
        <v>101</v>
      </c>
      <c r="C23" s="24">
        <f>C31</f>
        <v>0</v>
      </c>
      <c r="D23" s="24">
        <f t="shared" ref="D23" si="1">D31</f>
        <v>0</v>
      </c>
      <c r="E23" s="934">
        <f>(F23*8+G23*4)/12</f>
        <v>0</v>
      </c>
      <c r="F23" s="24">
        <f t="shared" ref="F23:G23" si="2">F31</f>
        <v>0</v>
      </c>
      <c r="G23" s="24">
        <f t="shared" si="2"/>
        <v>0</v>
      </c>
      <c r="H23" s="547"/>
    </row>
    <row r="24" spans="1:8" ht="15" customHeight="1">
      <c r="A24" s="580" t="s">
        <v>293</v>
      </c>
      <c r="B24" s="549">
        <v>102</v>
      </c>
      <c r="C24" s="24">
        <f>C37+C32+C47</f>
        <v>0</v>
      </c>
      <c r="D24" s="24">
        <f t="shared" ref="D24" si="3">D37+D32+D47</f>
        <v>0</v>
      </c>
      <c r="E24" s="934">
        <f t="shared" ref="E24:E53" si="4">(F24*8+G24*4)/12</f>
        <v>0</v>
      </c>
      <c r="F24" s="24">
        <f t="shared" ref="F24:G24" si="5">F37+F32+F47</f>
        <v>0</v>
      </c>
      <c r="G24" s="24">
        <f t="shared" si="5"/>
        <v>0</v>
      </c>
      <c r="H24" s="547"/>
    </row>
    <row r="25" spans="1:8" ht="15" customHeight="1">
      <c r="A25" s="580" t="s">
        <v>236</v>
      </c>
      <c r="B25" s="549">
        <v>103</v>
      </c>
      <c r="C25" s="24">
        <f>C33+C38</f>
        <v>0</v>
      </c>
      <c r="D25" s="24">
        <f t="shared" ref="D25:D26" si="6">D33+D38</f>
        <v>0</v>
      </c>
      <c r="E25" s="934">
        <f t="shared" si="4"/>
        <v>0</v>
      </c>
      <c r="F25" s="24">
        <f t="shared" ref="F25:G26" si="7">F33+F38</f>
        <v>0</v>
      </c>
      <c r="G25" s="24">
        <f t="shared" si="7"/>
        <v>0</v>
      </c>
      <c r="H25" s="547"/>
    </row>
    <row r="26" spans="1:8" ht="15" customHeight="1">
      <c r="A26" s="580" t="s">
        <v>237</v>
      </c>
      <c r="B26" s="549">
        <v>104</v>
      </c>
      <c r="C26" s="24">
        <f>C34+C39</f>
        <v>0</v>
      </c>
      <c r="D26" s="24">
        <f t="shared" si="6"/>
        <v>0</v>
      </c>
      <c r="E26" s="934">
        <f t="shared" si="4"/>
        <v>0</v>
      </c>
      <c r="F26" s="24">
        <f t="shared" si="7"/>
        <v>0</v>
      </c>
      <c r="G26" s="24">
        <f t="shared" si="7"/>
        <v>0</v>
      </c>
      <c r="H26" s="547"/>
    </row>
    <row r="27" spans="1:8" ht="15" customHeight="1">
      <c r="A27" s="580" t="s">
        <v>315</v>
      </c>
      <c r="B27" s="549">
        <v>105</v>
      </c>
      <c r="C27" s="24">
        <f>C48</f>
        <v>0</v>
      </c>
      <c r="D27" s="24">
        <f t="shared" ref="D27" si="8">D48</f>
        <v>0</v>
      </c>
      <c r="E27" s="934">
        <f t="shared" si="4"/>
        <v>0</v>
      </c>
      <c r="F27" s="24">
        <f t="shared" ref="F27:G27" si="9">F48</f>
        <v>0</v>
      </c>
      <c r="G27" s="24">
        <f t="shared" si="9"/>
        <v>0</v>
      </c>
      <c r="H27" s="547"/>
    </row>
    <row r="28" spans="1:8" ht="15" customHeight="1">
      <c r="A28" s="580" t="s">
        <v>235</v>
      </c>
      <c r="B28" s="549">
        <v>106</v>
      </c>
      <c r="C28" s="24">
        <f t="shared" ref="C28" si="10">C40+C49+C52</f>
        <v>0</v>
      </c>
      <c r="D28" s="24">
        <f>D40+D49+D52</f>
        <v>0</v>
      </c>
      <c r="E28" s="934">
        <f t="shared" si="4"/>
        <v>0</v>
      </c>
      <c r="F28" s="24">
        <f t="shared" ref="F28:G28" si="11">F40+F49+F52</f>
        <v>0</v>
      </c>
      <c r="G28" s="24">
        <f t="shared" si="11"/>
        <v>0</v>
      </c>
      <c r="H28" s="547"/>
    </row>
    <row r="29" spans="1:8" ht="15" customHeight="1">
      <c r="A29" s="583" t="s">
        <v>234</v>
      </c>
      <c r="B29" s="584">
        <v>110</v>
      </c>
      <c r="C29" s="935">
        <f>C35+C41+C50+C53</f>
        <v>2</v>
      </c>
      <c r="D29" s="935">
        <f t="shared" ref="D29:G29" si="12">D35+D41+D50+D53</f>
        <v>2</v>
      </c>
      <c r="E29" s="935">
        <f t="shared" si="12"/>
        <v>2</v>
      </c>
      <c r="F29" s="935">
        <f t="shared" si="12"/>
        <v>2</v>
      </c>
      <c r="G29" s="936">
        <f t="shared" si="12"/>
        <v>2</v>
      </c>
      <c r="H29" s="547"/>
    </row>
    <row r="30" spans="1:8" ht="15" customHeight="1">
      <c r="A30" s="575" t="s">
        <v>294</v>
      </c>
      <c r="B30" s="576">
        <v>120</v>
      </c>
      <c r="C30" s="64"/>
      <c r="D30" s="68"/>
      <c r="E30" s="934">
        <f t="shared" si="4"/>
        <v>0</v>
      </c>
      <c r="F30" s="69"/>
      <c r="G30" s="70"/>
      <c r="H30" s="547"/>
    </row>
    <row r="31" spans="1:8" ht="15" customHeight="1">
      <c r="A31" s="580" t="s">
        <v>292</v>
      </c>
      <c r="B31" s="549">
        <v>121</v>
      </c>
      <c r="C31" s="24"/>
      <c r="D31" s="25"/>
      <c r="E31" s="934">
        <f t="shared" si="4"/>
        <v>0</v>
      </c>
      <c r="F31" s="26"/>
      <c r="G31" s="27"/>
      <c r="H31" s="547"/>
    </row>
    <row r="32" spans="1:8" ht="15" customHeight="1">
      <c r="A32" s="580" t="s">
        <v>295</v>
      </c>
      <c r="B32" s="549">
        <v>122</v>
      </c>
      <c r="C32" s="24"/>
      <c r="D32" s="25"/>
      <c r="E32" s="934">
        <f t="shared" si="4"/>
        <v>0</v>
      </c>
      <c r="F32" s="26"/>
      <c r="G32" s="27"/>
      <c r="H32" s="547"/>
    </row>
    <row r="33" spans="1:8" ht="15" customHeight="1">
      <c r="A33" s="580" t="s">
        <v>236</v>
      </c>
      <c r="B33" s="549">
        <v>123</v>
      </c>
      <c r="C33" s="24"/>
      <c r="D33" s="25"/>
      <c r="E33" s="934">
        <f t="shared" si="4"/>
        <v>0</v>
      </c>
      <c r="F33" s="26"/>
      <c r="G33" s="27"/>
      <c r="H33" s="547"/>
    </row>
    <row r="34" spans="1:8" ht="15" customHeight="1">
      <c r="A34" s="580" t="s">
        <v>237</v>
      </c>
      <c r="B34" s="549">
        <v>124</v>
      </c>
      <c r="C34" s="24"/>
      <c r="D34" s="25"/>
      <c r="E34" s="934">
        <f t="shared" si="4"/>
        <v>0</v>
      </c>
      <c r="F34" s="26"/>
      <c r="G34" s="27"/>
      <c r="H34" s="547"/>
    </row>
    <row r="35" spans="1:8" ht="15" customHeight="1">
      <c r="A35" s="586" t="s">
        <v>238</v>
      </c>
      <c r="B35" s="584">
        <v>125</v>
      </c>
      <c r="C35" s="71"/>
      <c r="D35" s="72"/>
      <c r="E35" s="934">
        <f t="shared" si="4"/>
        <v>0</v>
      </c>
      <c r="F35" s="72"/>
      <c r="G35" s="65"/>
      <c r="H35" s="547"/>
    </row>
    <row r="36" spans="1:8" ht="15" customHeight="1">
      <c r="A36" s="575" t="s">
        <v>296</v>
      </c>
      <c r="B36" s="576">
        <v>130</v>
      </c>
      <c r="C36" s="64"/>
      <c r="D36" s="64"/>
      <c r="E36" s="934">
        <f t="shared" si="4"/>
        <v>0</v>
      </c>
      <c r="F36" s="64"/>
      <c r="G36" s="64"/>
      <c r="H36" s="547"/>
    </row>
    <row r="37" spans="1:8" ht="15" customHeight="1">
      <c r="A37" s="580" t="s">
        <v>297</v>
      </c>
      <c r="B37" s="549">
        <v>131</v>
      </c>
      <c r="C37" s="24"/>
      <c r="D37" s="24"/>
      <c r="E37" s="934">
        <f t="shared" si="4"/>
        <v>0</v>
      </c>
      <c r="F37" s="24"/>
      <c r="G37" s="24"/>
      <c r="H37" s="547"/>
    </row>
    <row r="38" spans="1:8" ht="15" customHeight="1">
      <c r="A38" s="580" t="s">
        <v>240</v>
      </c>
      <c r="B38" s="549">
        <v>132</v>
      </c>
      <c r="C38" s="24"/>
      <c r="D38" s="24"/>
      <c r="E38" s="934">
        <f t="shared" si="4"/>
        <v>0</v>
      </c>
      <c r="F38" s="24"/>
      <c r="G38" s="24"/>
      <c r="H38" s="547"/>
    </row>
    <row r="39" spans="1:8" ht="15" customHeight="1">
      <c r="A39" s="580" t="s">
        <v>316</v>
      </c>
      <c r="B39" s="549">
        <v>133</v>
      </c>
      <c r="C39" s="24"/>
      <c r="D39" s="24"/>
      <c r="E39" s="934">
        <f t="shared" si="4"/>
        <v>0</v>
      </c>
      <c r="F39" s="24"/>
      <c r="G39" s="24"/>
      <c r="H39" s="547"/>
    </row>
    <row r="40" spans="1:8" ht="15" customHeight="1">
      <c r="A40" s="580" t="s">
        <v>317</v>
      </c>
      <c r="B40" s="549">
        <v>134</v>
      </c>
      <c r="C40" s="24"/>
      <c r="D40" s="24"/>
      <c r="E40" s="934">
        <f t="shared" si="4"/>
        <v>0</v>
      </c>
      <c r="F40" s="24"/>
      <c r="G40" s="24"/>
      <c r="H40" s="547"/>
    </row>
    <row r="41" spans="1:8" ht="15" customHeight="1">
      <c r="A41" s="586" t="s">
        <v>238</v>
      </c>
      <c r="B41" s="584">
        <v>135</v>
      </c>
      <c r="C41" s="935">
        <f>C42+C43+C44+C45</f>
        <v>0</v>
      </c>
      <c r="D41" s="935">
        <f>D42+D43+D44+D45</f>
        <v>0</v>
      </c>
      <c r="E41" s="935">
        <f>E42+E43+E44+E45</f>
        <v>0</v>
      </c>
      <c r="F41" s="935">
        <f>F42+F43+F44+F45</f>
        <v>0</v>
      </c>
      <c r="G41" s="937">
        <f>G42+G43+G44+G45</f>
        <v>0</v>
      </c>
      <c r="H41" s="547"/>
    </row>
    <row r="42" spans="1:8" ht="15" customHeight="1">
      <c r="A42" s="587" t="s">
        <v>298</v>
      </c>
      <c r="B42" s="588">
        <v>136</v>
      </c>
      <c r="C42" s="30"/>
      <c r="D42" s="30"/>
      <c r="E42" s="934">
        <f t="shared" si="4"/>
        <v>0</v>
      </c>
      <c r="F42" s="30"/>
      <c r="G42" s="32"/>
      <c r="H42" s="547"/>
    </row>
    <row r="43" spans="1:8" ht="15" customHeight="1">
      <c r="A43" s="587" t="s">
        <v>299</v>
      </c>
      <c r="B43" s="588">
        <v>137</v>
      </c>
      <c r="C43" s="30"/>
      <c r="D43" s="30"/>
      <c r="E43" s="934">
        <f t="shared" si="4"/>
        <v>0</v>
      </c>
      <c r="F43" s="30"/>
      <c r="G43" s="32"/>
      <c r="H43" s="547"/>
    </row>
    <row r="44" spans="1:8" ht="15" customHeight="1">
      <c r="A44" s="587" t="s">
        <v>300</v>
      </c>
      <c r="B44" s="588">
        <v>138</v>
      </c>
      <c r="C44" s="30"/>
      <c r="D44" s="30"/>
      <c r="E44" s="934">
        <f t="shared" si="4"/>
        <v>0</v>
      </c>
      <c r="F44" s="30"/>
      <c r="G44" s="32"/>
      <c r="H44" s="547"/>
    </row>
    <row r="45" spans="1:8" ht="15" customHeight="1">
      <c r="A45" s="587" t="s">
        <v>301</v>
      </c>
      <c r="B45" s="588">
        <v>139</v>
      </c>
      <c r="C45" s="30"/>
      <c r="D45" s="30"/>
      <c r="E45" s="934">
        <f t="shared" si="4"/>
        <v>0</v>
      </c>
      <c r="F45" s="30"/>
      <c r="G45" s="32"/>
      <c r="H45" s="547"/>
    </row>
    <row r="46" spans="1:8" ht="15" customHeight="1">
      <c r="A46" s="575" t="s">
        <v>314</v>
      </c>
      <c r="B46" s="576">
        <v>140</v>
      </c>
      <c r="C46" s="64"/>
      <c r="D46" s="68"/>
      <c r="E46" s="934">
        <f t="shared" si="4"/>
        <v>0</v>
      </c>
      <c r="F46" s="69"/>
      <c r="G46" s="70"/>
      <c r="H46" s="547"/>
    </row>
    <row r="47" spans="1:8" ht="15" customHeight="1">
      <c r="A47" s="589" t="s">
        <v>302</v>
      </c>
      <c r="B47" s="549">
        <v>141</v>
      </c>
      <c r="C47" s="24"/>
      <c r="D47" s="25"/>
      <c r="E47" s="934">
        <f t="shared" si="4"/>
        <v>0</v>
      </c>
      <c r="F47" s="26"/>
      <c r="G47" s="27"/>
      <c r="H47" s="547"/>
    </row>
    <row r="48" spans="1:8" ht="15" customHeight="1">
      <c r="A48" s="589" t="s">
        <v>313</v>
      </c>
      <c r="B48" s="549">
        <v>143</v>
      </c>
      <c r="C48" s="24"/>
      <c r="D48" s="25"/>
      <c r="E48" s="934">
        <f t="shared" si="4"/>
        <v>0</v>
      </c>
      <c r="F48" s="26"/>
      <c r="G48" s="27"/>
      <c r="H48" s="547"/>
    </row>
    <row r="49" spans="1:8" ht="15" customHeight="1">
      <c r="A49" s="580" t="s">
        <v>239</v>
      </c>
      <c r="B49" s="549">
        <v>144</v>
      </c>
      <c r="C49" s="24"/>
      <c r="D49" s="25"/>
      <c r="E49" s="934">
        <f t="shared" si="4"/>
        <v>0</v>
      </c>
      <c r="F49" s="26"/>
      <c r="G49" s="27"/>
      <c r="H49" s="547"/>
    </row>
    <row r="50" spans="1:8" ht="15" customHeight="1">
      <c r="A50" s="586" t="s">
        <v>238</v>
      </c>
      <c r="B50" s="584">
        <v>145</v>
      </c>
      <c r="C50" s="71"/>
      <c r="D50" s="72"/>
      <c r="E50" s="934">
        <f t="shared" si="4"/>
        <v>0</v>
      </c>
      <c r="F50" s="72"/>
      <c r="G50" s="65"/>
      <c r="H50" s="547"/>
    </row>
    <row r="51" spans="1:8" ht="15" customHeight="1">
      <c r="A51" s="575" t="s">
        <v>303</v>
      </c>
      <c r="B51" s="576">
        <v>150</v>
      </c>
      <c r="C51" s="64"/>
      <c r="D51" s="64"/>
      <c r="E51" s="934">
        <f t="shared" si="4"/>
        <v>0</v>
      </c>
      <c r="F51" s="64"/>
      <c r="G51" s="64"/>
      <c r="H51" s="547"/>
    </row>
    <row r="52" spans="1:8" ht="15" customHeight="1">
      <c r="A52" s="589" t="s">
        <v>239</v>
      </c>
      <c r="B52" s="588">
        <v>151</v>
      </c>
      <c r="C52" s="33"/>
      <c r="D52" s="34"/>
      <c r="E52" s="934">
        <f t="shared" si="4"/>
        <v>0</v>
      </c>
      <c r="F52" s="34"/>
      <c r="G52" s="34"/>
      <c r="H52" s="547"/>
    </row>
    <row r="53" spans="1:8" ht="15" customHeight="1">
      <c r="A53" s="586" t="s">
        <v>238</v>
      </c>
      <c r="B53" s="584">
        <v>153</v>
      </c>
      <c r="C53" s="71">
        <v>2</v>
      </c>
      <c r="D53" s="72">
        <v>2</v>
      </c>
      <c r="E53" s="934">
        <f t="shared" si="4"/>
        <v>2</v>
      </c>
      <c r="F53" s="72">
        <v>2</v>
      </c>
      <c r="G53" s="72">
        <v>2</v>
      </c>
      <c r="H53" s="547"/>
    </row>
    <row r="54" spans="1:8" ht="15" customHeight="1">
      <c r="A54" s="590" t="s">
        <v>241</v>
      </c>
      <c r="B54" s="553">
        <v>500</v>
      </c>
      <c r="C54" s="938">
        <f>C55+C56+C57</f>
        <v>223.20000000000002</v>
      </c>
      <c r="D54" s="938">
        <f>D55+D56+D57</f>
        <v>149.9</v>
      </c>
      <c r="E54" s="938">
        <f>E55+E56+E57</f>
        <v>149.60000000000002</v>
      </c>
      <c r="F54" s="57" t="s">
        <v>28</v>
      </c>
      <c r="G54" s="58" t="s">
        <v>28</v>
      </c>
      <c r="H54" s="547"/>
    </row>
    <row r="55" spans="1:8" ht="15" customHeight="1">
      <c r="A55" s="593" t="s">
        <v>242</v>
      </c>
      <c r="B55" s="551">
        <v>501</v>
      </c>
      <c r="C55" s="939">
        <f>C58+C67+C76+C85+C93+C94+C95</f>
        <v>173</v>
      </c>
      <c r="D55" s="939">
        <f>D58+D67+D76+D85+D93+D94+D95</f>
        <v>116.2</v>
      </c>
      <c r="E55" s="939">
        <f>E58+E67+E76+E85+E93+E94+E95</f>
        <v>115.7</v>
      </c>
      <c r="F55" s="60" t="s">
        <v>28</v>
      </c>
      <c r="G55" s="61" t="s">
        <v>28</v>
      </c>
      <c r="H55" s="547"/>
    </row>
    <row r="56" spans="1:8" ht="15" customHeight="1">
      <c r="A56" s="596" t="s">
        <v>57</v>
      </c>
      <c r="B56" s="588">
        <v>502</v>
      </c>
      <c r="C56" s="649">
        <v>49.9</v>
      </c>
      <c r="D56" s="650">
        <v>33.4</v>
      </c>
      <c r="E56" s="650">
        <v>33.6</v>
      </c>
      <c r="F56" s="31" t="s">
        <v>28</v>
      </c>
      <c r="G56" s="32" t="s">
        <v>28</v>
      </c>
      <c r="H56" s="547"/>
    </row>
    <row r="57" spans="1:8" ht="25.5" customHeight="1">
      <c r="A57" s="596" t="s">
        <v>243</v>
      </c>
      <c r="B57" s="588">
        <v>503</v>
      </c>
      <c r="C57" s="649">
        <v>0.3</v>
      </c>
      <c r="D57" s="650">
        <v>0.3</v>
      </c>
      <c r="E57" s="650">
        <v>0.3</v>
      </c>
      <c r="F57" s="31" t="s">
        <v>28</v>
      </c>
      <c r="G57" s="32" t="s">
        <v>28</v>
      </c>
      <c r="H57" s="547"/>
    </row>
    <row r="58" spans="1:8" ht="15" customHeight="1">
      <c r="A58" s="599" t="s">
        <v>244</v>
      </c>
      <c r="B58" s="600">
        <v>510</v>
      </c>
      <c r="C58" s="940">
        <f>C59+C60+C65</f>
        <v>0</v>
      </c>
      <c r="D58" s="940">
        <f>D59+D60+D65</f>
        <v>0</v>
      </c>
      <c r="E58" s="940">
        <f>E59+E60+E65</f>
        <v>0</v>
      </c>
      <c r="F58" s="49" t="s">
        <v>28</v>
      </c>
      <c r="G58" s="50" t="s">
        <v>28</v>
      </c>
      <c r="H58" s="547"/>
    </row>
    <row r="59" spans="1:8" ht="15" customHeight="1">
      <c r="A59" s="603" t="s">
        <v>285</v>
      </c>
      <c r="B59" s="604">
        <v>511</v>
      </c>
      <c r="C59" s="99"/>
      <c r="D59" s="100"/>
      <c r="E59" s="100"/>
      <c r="F59" s="100" t="s">
        <v>28</v>
      </c>
      <c r="G59" s="101" t="s">
        <v>28</v>
      </c>
      <c r="H59" s="547"/>
    </row>
    <row r="60" spans="1:8" ht="15" customHeight="1">
      <c r="A60" s="608" t="s">
        <v>345</v>
      </c>
      <c r="B60" s="604">
        <v>512</v>
      </c>
      <c r="C60" s="99"/>
      <c r="D60" s="99"/>
      <c r="E60" s="99"/>
      <c r="F60" s="100" t="s">
        <v>28</v>
      </c>
      <c r="G60" s="101" t="s">
        <v>28</v>
      </c>
      <c r="H60" s="547"/>
    </row>
    <row r="61" spans="1:8" ht="15" customHeight="1">
      <c r="A61" s="589" t="s">
        <v>245</v>
      </c>
      <c r="B61" s="549">
        <v>513</v>
      </c>
      <c r="C61" s="24"/>
      <c r="D61" s="25"/>
      <c r="E61" s="25"/>
      <c r="F61" s="25" t="s">
        <v>28</v>
      </c>
      <c r="G61" s="43" t="s">
        <v>28</v>
      </c>
      <c r="H61" s="547"/>
    </row>
    <row r="62" spans="1:8" ht="15" customHeight="1">
      <c r="A62" s="589" t="s">
        <v>246</v>
      </c>
      <c r="B62" s="549">
        <v>514</v>
      </c>
      <c r="C62" s="24"/>
      <c r="D62" s="25"/>
      <c r="E62" s="25"/>
      <c r="F62" s="25" t="s">
        <v>28</v>
      </c>
      <c r="G62" s="43" t="s">
        <v>28</v>
      </c>
      <c r="H62" s="547"/>
    </row>
    <row r="63" spans="1:8" ht="15" customHeight="1">
      <c r="A63" s="589" t="s">
        <v>247</v>
      </c>
      <c r="B63" s="549">
        <v>515</v>
      </c>
      <c r="C63" s="24"/>
      <c r="D63" s="25"/>
      <c r="E63" s="25"/>
      <c r="F63" s="25" t="s">
        <v>28</v>
      </c>
      <c r="G63" s="43" t="s">
        <v>28</v>
      </c>
      <c r="H63" s="547"/>
    </row>
    <row r="64" spans="1:8" ht="15" customHeight="1">
      <c r="A64" s="589" t="s">
        <v>248</v>
      </c>
      <c r="B64" s="549">
        <v>516</v>
      </c>
      <c r="C64" s="24"/>
      <c r="D64" s="25"/>
      <c r="E64" s="25"/>
      <c r="F64" s="25" t="s">
        <v>28</v>
      </c>
      <c r="G64" s="43" t="s">
        <v>28</v>
      </c>
      <c r="H64" s="547"/>
    </row>
    <row r="65" spans="1:8" ht="15" customHeight="1">
      <c r="A65" s="608" t="s">
        <v>346</v>
      </c>
      <c r="B65" s="604">
        <v>517</v>
      </c>
      <c r="C65" s="99"/>
      <c r="D65" s="99"/>
      <c r="E65" s="99"/>
      <c r="F65" s="100" t="s">
        <v>28</v>
      </c>
      <c r="G65" s="101" t="s">
        <v>28</v>
      </c>
      <c r="H65" s="547"/>
    </row>
    <row r="66" spans="1:8" ht="15" customHeight="1">
      <c r="A66" s="589" t="s">
        <v>305</v>
      </c>
      <c r="B66" s="549">
        <v>518</v>
      </c>
      <c r="C66" s="24"/>
      <c r="D66" s="25"/>
      <c r="E66" s="25"/>
      <c r="F66" s="25" t="s">
        <v>28</v>
      </c>
      <c r="G66" s="43" t="s">
        <v>28</v>
      </c>
      <c r="H66" s="547"/>
    </row>
    <row r="67" spans="1:8" ht="15" customHeight="1">
      <c r="A67" s="611" t="s">
        <v>306</v>
      </c>
      <c r="B67" s="600">
        <v>520</v>
      </c>
      <c r="C67" s="53">
        <f>C68+C69+C74</f>
        <v>173</v>
      </c>
      <c r="D67" s="53">
        <f>D68+D69+D74</f>
        <v>116.2</v>
      </c>
      <c r="E67" s="53">
        <f>E68+E69+E74</f>
        <v>115.7</v>
      </c>
      <c r="F67" s="49" t="s">
        <v>28</v>
      </c>
      <c r="G67" s="50" t="s">
        <v>28</v>
      </c>
      <c r="H67" s="547"/>
    </row>
    <row r="68" spans="1:8" ht="15" customHeight="1">
      <c r="A68" s="603" t="s">
        <v>285</v>
      </c>
      <c r="B68" s="604">
        <v>521</v>
      </c>
      <c r="C68" s="129">
        <v>173</v>
      </c>
      <c r="D68" s="651">
        <v>116.2</v>
      </c>
      <c r="E68" s="651">
        <v>115.7</v>
      </c>
      <c r="F68" s="100" t="s">
        <v>28</v>
      </c>
      <c r="G68" s="101" t="s">
        <v>28</v>
      </c>
      <c r="H68" s="547"/>
    </row>
    <row r="69" spans="1:8" ht="15" customHeight="1">
      <c r="A69" s="608" t="s">
        <v>304</v>
      </c>
      <c r="B69" s="604">
        <v>522</v>
      </c>
      <c r="C69" s="99"/>
      <c r="D69" s="99"/>
      <c r="E69" s="99"/>
      <c r="F69" s="100" t="s">
        <v>28</v>
      </c>
      <c r="G69" s="101" t="s">
        <v>28</v>
      </c>
      <c r="H69" s="547"/>
    </row>
    <row r="70" spans="1:8" ht="15" customHeight="1">
      <c r="A70" s="589" t="s">
        <v>245</v>
      </c>
      <c r="B70" s="549">
        <v>523</v>
      </c>
      <c r="C70" s="24"/>
      <c r="D70" s="25"/>
      <c r="E70" s="25"/>
      <c r="F70" s="25" t="s">
        <v>28</v>
      </c>
      <c r="G70" s="43" t="s">
        <v>28</v>
      </c>
      <c r="H70" s="547"/>
    </row>
    <row r="71" spans="1:8" ht="15" customHeight="1">
      <c r="A71" s="589" t="s">
        <v>246</v>
      </c>
      <c r="B71" s="549">
        <v>524</v>
      </c>
      <c r="C71" s="24"/>
      <c r="D71" s="25"/>
      <c r="E71" s="25"/>
      <c r="F71" s="25" t="s">
        <v>28</v>
      </c>
      <c r="G71" s="43" t="s">
        <v>28</v>
      </c>
      <c r="H71" s="547"/>
    </row>
    <row r="72" spans="1:8" ht="15" customHeight="1">
      <c r="A72" s="589" t="s">
        <v>247</v>
      </c>
      <c r="B72" s="549">
        <v>525</v>
      </c>
      <c r="C72" s="24"/>
      <c r="D72" s="25"/>
      <c r="E72" s="25"/>
      <c r="F72" s="25" t="s">
        <v>28</v>
      </c>
      <c r="G72" s="43" t="s">
        <v>28</v>
      </c>
      <c r="H72" s="547"/>
    </row>
    <row r="73" spans="1:8" ht="15" customHeight="1">
      <c r="A73" s="589" t="s">
        <v>248</v>
      </c>
      <c r="B73" s="549">
        <v>526</v>
      </c>
      <c r="C73" s="24"/>
      <c r="D73" s="25"/>
      <c r="E73" s="25"/>
      <c r="F73" s="25" t="s">
        <v>28</v>
      </c>
      <c r="G73" s="43" t="s">
        <v>28</v>
      </c>
      <c r="H73" s="547"/>
    </row>
    <row r="74" spans="1:8" ht="15" customHeight="1">
      <c r="A74" s="608" t="s">
        <v>346</v>
      </c>
      <c r="B74" s="604">
        <v>528</v>
      </c>
      <c r="C74" s="99"/>
      <c r="D74" s="99"/>
      <c r="E74" s="99"/>
      <c r="F74" s="100" t="s">
        <v>28</v>
      </c>
      <c r="G74" s="101" t="s">
        <v>28</v>
      </c>
      <c r="H74" s="547"/>
    </row>
    <row r="75" spans="1:8" ht="15" customHeight="1">
      <c r="A75" s="589" t="s">
        <v>305</v>
      </c>
      <c r="B75" s="549">
        <v>527</v>
      </c>
      <c r="C75" s="24"/>
      <c r="D75" s="25"/>
      <c r="E75" s="25"/>
      <c r="F75" s="25" t="s">
        <v>28</v>
      </c>
      <c r="G75" s="43" t="s">
        <v>28</v>
      </c>
      <c r="H75" s="547"/>
    </row>
    <row r="76" spans="1:8" ht="15" customHeight="1">
      <c r="A76" s="612" t="s">
        <v>249</v>
      </c>
      <c r="B76" s="613">
        <v>530</v>
      </c>
      <c r="C76" s="941">
        <f>C77+C78+C83</f>
        <v>0</v>
      </c>
      <c r="D76" s="941">
        <f t="shared" ref="D76:E76" si="13">D77+D78+D83</f>
        <v>0</v>
      </c>
      <c r="E76" s="941">
        <f t="shared" si="13"/>
        <v>0</v>
      </c>
      <c r="F76" s="106" t="s">
        <v>28</v>
      </c>
      <c r="G76" s="107" t="s">
        <v>28</v>
      </c>
      <c r="H76" s="547"/>
    </row>
    <row r="77" spans="1:8" ht="15" customHeight="1">
      <c r="A77" s="603" t="s">
        <v>285</v>
      </c>
      <c r="B77" s="604">
        <v>531</v>
      </c>
      <c r="C77" s="99"/>
      <c r="D77" s="100"/>
      <c r="E77" s="100"/>
      <c r="F77" s="100" t="s">
        <v>28</v>
      </c>
      <c r="G77" s="101" t="s">
        <v>28</v>
      </c>
      <c r="H77" s="547"/>
    </row>
    <row r="78" spans="1:8" ht="15" customHeight="1">
      <c r="A78" s="608" t="s">
        <v>304</v>
      </c>
      <c r="B78" s="604">
        <v>532</v>
      </c>
      <c r="C78" s="99"/>
      <c r="D78" s="99"/>
      <c r="E78" s="99"/>
      <c r="F78" s="100" t="s">
        <v>28</v>
      </c>
      <c r="G78" s="101" t="s">
        <v>28</v>
      </c>
      <c r="H78" s="547"/>
    </row>
    <row r="79" spans="1:8" ht="15" customHeight="1">
      <c r="A79" s="589" t="s">
        <v>245</v>
      </c>
      <c r="B79" s="549">
        <v>533</v>
      </c>
      <c r="C79" s="24"/>
      <c r="D79" s="25"/>
      <c r="E79" s="25"/>
      <c r="F79" s="25" t="s">
        <v>28</v>
      </c>
      <c r="G79" s="43" t="s">
        <v>28</v>
      </c>
      <c r="H79" s="547"/>
    </row>
    <row r="80" spans="1:8" ht="15" customHeight="1">
      <c r="A80" s="589" t="s">
        <v>246</v>
      </c>
      <c r="B80" s="549">
        <v>534</v>
      </c>
      <c r="C80" s="24"/>
      <c r="D80" s="25"/>
      <c r="E80" s="25"/>
      <c r="F80" s="25" t="s">
        <v>28</v>
      </c>
      <c r="G80" s="43" t="s">
        <v>28</v>
      </c>
      <c r="H80" s="547"/>
    </row>
    <row r="81" spans="1:8" ht="15" customHeight="1">
      <c r="A81" s="589" t="s">
        <v>247</v>
      </c>
      <c r="B81" s="549">
        <v>535</v>
      </c>
      <c r="C81" s="24"/>
      <c r="D81" s="25"/>
      <c r="E81" s="25"/>
      <c r="F81" s="25" t="s">
        <v>28</v>
      </c>
      <c r="G81" s="43" t="s">
        <v>28</v>
      </c>
      <c r="H81" s="547"/>
    </row>
    <row r="82" spans="1:8" ht="15" customHeight="1">
      <c r="A82" s="589" t="s">
        <v>248</v>
      </c>
      <c r="B82" s="549">
        <v>536</v>
      </c>
      <c r="C82" s="24"/>
      <c r="D82" s="25"/>
      <c r="E82" s="25"/>
      <c r="F82" s="25" t="s">
        <v>28</v>
      </c>
      <c r="G82" s="43" t="s">
        <v>28</v>
      </c>
      <c r="H82" s="547"/>
    </row>
    <row r="83" spans="1:8" ht="15" customHeight="1">
      <c r="A83" s="608" t="s">
        <v>346</v>
      </c>
      <c r="B83" s="604">
        <v>537</v>
      </c>
      <c r="C83" s="99"/>
      <c r="D83" s="99"/>
      <c r="E83" s="99"/>
      <c r="F83" s="100" t="s">
        <v>28</v>
      </c>
      <c r="G83" s="101" t="s">
        <v>28</v>
      </c>
      <c r="H83" s="547"/>
    </row>
    <row r="84" spans="1:8" ht="15" customHeight="1">
      <c r="A84" s="589" t="s">
        <v>305</v>
      </c>
      <c r="B84" s="549">
        <v>538</v>
      </c>
      <c r="C84" s="24"/>
      <c r="D84" s="25"/>
      <c r="E84" s="25"/>
      <c r="F84" s="25" t="s">
        <v>28</v>
      </c>
      <c r="G84" s="43" t="s">
        <v>28</v>
      </c>
      <c r="H84" s="547"/>
    </row>
    <row r="85" spans="1:8" ht="19.5" customHeight="1">
      <c r="A85" s="611" t="s">
        <v>318</v>
      </c>
      <c r="B85" s="600">
        <v>540</v>
      </c>
      <c r="C85" s="940">
        <f>C86+C87+C91</f>
        <v>0</v>
      </c>
      <c r="D85" s="940">
        <f>D86+D87+D91</f>
        <v>0</v>
      </c>
      <c r="E85" s="940">
        <f>E86+E87+E91</f>
        <v>0</v>
      </c>
      <c r="F85" s="54" t="s">
        <v>28</v>
      </c>
      <c r="G85" s="55" t="s">
        <v>28</v>
      </c>
      <c r="H85" s="547"/>
    </row>
    <row r="86" spans="1:8" ht="15" customHeight="1">
      <c r="A86" s="603" t="s">
        <v>285</v>
      </c>
      <c r="B86" s="604">
        <v>541</v>
      </c>
      <c r="C86" s="99"/>
      <c r="D86" s="100"/>
      <c r="E86" s="100"/>
      <c r="F86" s="100" t="s">
        <v>28</v>
      </c>
      <c r="G86" s="101" t="s">
        <v>28</v>
      </c>
      <c r="H86" s="547"/>
    </row>
    <row r="87" spans="1:8" ht="15" customHeight="1">
      <c r="A87" s="608" t="s">
        <v>304</v>
      </c>
      <c r="B87" s="604">
        <v>542</v>
      </c>
      <c r="C87" s="99"/>
      <c r="D87" s="99"/>
      <c r="E87" s="99"/>
      <c r="F87" s="100" t="s">
        <v>28</v>
      </c>
      <c r="G87" s="101" t="s">
        <v>28</v>
      </c>
      <c r="H87" s="547"/>
    </row>
    <row r="88" spans="1:8" ht="15" customHeight="1">
      <c r="A88" s="589" t="s">
        <v>247</v>
      </c>
      <c r="B88" s="549">
        <v>543</v>
      </c>
      <c r="C88" s="24"/>
      <c r="D88" s="25"/>
      <c r="E88" s="25"/>
      <c r="F88" s="25" t="s">
        <v>28</v>
      </c>
      <c r="G88" s="43" t="s">
        <v>28</v>
      </c>
      <c r="H88" s="547"/>
    </row>
    <row r="89" spans="1:8" ht="15" customHeight="1">
      <c r="A89" s="589" t="s">
        <v>248</v>
      </c>
      <c r="B89" s="549">
        <v>544</v>
      </c>
      <c r="C89" s="24"/>
      <c r="D89" s="25"/>
      <c r="E89" s="25"/>
      <c r="F89" s="25" t="s">
        <v>28</v>
      </c>
      <c r="G89" s="43" t="s">
        <v>28</v>
      </c>
      <c r="H89" s="547"/>
    </row>
    <row r="90" spans="1:8" ht="15" customHeight="1">
      <c r="A90" s="589" t="s">
        <v>307</v>
      </c>
      <c r="B90" s="549">
        <v>545</v>
      </c>
      <c r="C90" s="24"/>
      <c r="D90" s="25"/>
      <c r="E90" s="25"/>
      <c r="F90" s="25" t="s">
        <v>28</v>
      </c>
      <c r="G90" s="43" t="s">
        <v>28</v>
      </c>
      <c r="H90" s="547"/>
    </row>
    <row r="91" spans="1:8" ht="15" customHeight="1">
      <c r="A91" s="608" t="s">
        <v>346</v>
      </c>
      <c r="B91" s="604">
        <v>546</v>
      </c>
      <c r="C91" s="99"/>
      <c r="D91" s="99"/>
      <c r="E91" s="99"/>
      <c r="F91" s="100" t="s">
        <v>28</v>
      </c>
      <c r="G91" s="101" t="s">
        <v>28</v>
      </c>
      <c r="H91" s="547"/>
    </row>
    <row r="92" spans="1:8" ht="15" customHeight="1">
      <c r="A92" s="589" t="s">
        <v>305</v>
      </c>
      <c r="B92" s="549">
        <v>547</v>
      </c>
      <c r="C92" s="24"/>
      <c r="D92" s="25"/>
      <c r="E92" s="25"/>
      <c r="F92" s="25"/>
      <c r="G92" s="43"/>
      <c r="H92" s="547"/>
    </row>
    <row r="93" spans="1:8" ht="15" customHeight="1">
      <c r="A93" s="611" t="s">
        <v>250</v>
      </c>
      <c r="B93" s="600">
        <v>550</v>
      </c>
      <c r="C93" s="47"/>
      <c r="D93" s="48"/>
      <c r="E93" s="48"/>
      <c r="F93" s="49" t="s">
        <v>28</v>
      </c>
      <c r="G93" s="50" t="s">
        <v>28</v>
      </c>
      <c r="H93" s="547"/>
    </row>
    <row r="94" spans="1:8" ht="15" customHeight="1">
      <c r="A94" s="611" t="s">
        <v>251</v>
      </c>
      <c r="B94" s="600">
        <v>560</v>
      </c>
      <c r="C94" s="47"/>
      <c r="D94" s="48"/>
      <c r="E94" s="48"/>
      <c r="F94" s="49" t="s">
        <v>28</v>
      </c>
      <c r="G94" s="50" t="s">
        <v>28</v>
      </c>
      <c r="H94" s="547"/>
    </row>
    <row r="95" spans="1:8" ht="15" customHeight="1">
      <c r="A95" s="599" t="s">
        <v>252</v>
      </c>
      <c r="B95" s="600">
        <v>570</v>
      </c>
      <c r="C95" s="47"/>
      <c r="D95" s="48"/>
      <c r="E95" s="48"/>
      <c r="F95" s="49" t="s">
        <v>28</v>
      </c>
      <c r="G95" s="50" t="s">
        <v>28</v>
      </c>
      <c r="H95" s="547"/>
    </row>
    <row r="96" spans="1:8" ht="15" customHeight="1">
      <c r="A96" s="619" t="s">
        <v>253</v>
      </c>
      <c r="B96" s="557">
        <v>900</v>
      </c>
      <c r="C96" s="74"/>
      <c r="D96" s="75"/>
      <c r="E96" s="75"/>
      <c r="F96" s="76" t="s">
        <v>254</v>
      </c>
      <c r="G96" s="77" t="s">
        <v>254</v>
      </c>
      <c r="H96" s="547"/>
    </row>
    <row r="97" spans="1:15" ht="15" customHeight="1">
      <c r="A97" s="619" t="s">
        <v>255</v>
      </c>
      <c r="B97" s="557">
        <v>901</v>
      </c>
      <c r="C97" s="78"/>
      <c r="D97" s="79"/>
      <c r="E97" s="79"/>
      <c r="F97" s="76" t="s">
        <v>254</v>
      </c>
      <c r="G97" s="77" t="s">
        <v>254</v>
      </c>
      <c r="H97" s="547"/>
    </row>
    <row r="98" spans="1:15" ht="23.25" customHeight="1">
      <c r="A98" s="622" t="s">
        <v>308</v>
      </c>
      <c r="B98" s="623"/>
      <c r="C98" s="80">
        <v>7</v>
      </c>
      <c r="D98" s="81">
        <v>6</v>
      </c>
      <c r="E98" s="81">
        <v>6</v>
      </c>
      <c r="F98" s="82" t="s">
        <v>254</v>
      </c>
      <c r="G98" s="83" t="s">
        <v>254</v>
      </c>
      <c r="H98" s="547"/>
    </row>
    <row r="99" spans="1:15" ht="15" customHeight="1">
      <c r="A99" s="626" t="s">
        <v>373</v>
      </c>
      <c r="B99" s="627">
        <v>902</v>
      </c>
      <c r="C99" s="128" t="e">
        <f t="shared" ref="C99:E99" si="14">C98/(C41+C50)</f>
        <v>#DIV/0!</v>
      </c>
      <c r="D99" s="128" t="e">
        <f t="shared" si="14"/>
        <v>#DIV/0!</v>
      </c>
      <c r="E99" s="128" t="e">
        <f t="shared" si="14"/>
        <v>#DIV/0!</v>
      </c>
      <c r="F99" s="86" t="s">
        <v>254</v>
      </c>
      <c r="G99" s="87" t="s">
        <v>254</v>
      </c>
      <c r="H99" s="547"/>
    </row>
    <row r="100" spans="1:15" ht="15" customHeight="1">
      <c r="A100" s="626" t="s">
        <v>340</v>
      </c>
      <c r="B100" s="627">
        <v>903</v>
      </c>
      <c r="C100" s="128">
        <f>C98/C53</f>
        <v>3.5</v>
      </c>
      <c r="D100" s="128">
        <f t="shared" ref="D100:E100" si="15">D98/D53</f>
        <v>3</v>
      </c>
      <c r="E100" s="128">
        <f t="shared" si="15"/>
        <v>3</v>
      </c>
      <c r="F100" s="86" t="s">
        <v>254</v>
      </c>
      <c r="G100" s="87" t="s">
        <v>254</v>
      </c>
      <c r="H100" s="547"/>
    </row>
    <row r="101" spans="1:15" ht="23.25" customHeight="1" thickBot="1">
      <c r="A101" s="631" t="s">
        <v>349</v>
      </c>
      <c r="B101" s="632">
        <v>905</v>
      </c>
      <c r="C101" s="129">
        <f>(C41+C50)/C53</f>
        <v>0</v>
      </c>
      <c r="D101" s="129">
        <f t="shared" ref="D101:E101" si="16">(D41+D50)/D53</f>
        <v>0</v>
      </c>
      <c r="E101" s="129">
        <f t="shared" si="16"/>
        <v>0</v>
      </c>
      <c r="F101" s="110" t="s">
        <v>254</v>
      </c>
      <c r="G101" s="111" t="s">
        <v>254</v>
      </c>
      <c r="H101" s="547"/>
    </row>
    <row r="102" spans="1:15" ht="16.5" customHeight="1">
      <c r="A102" s="636" t="s">
        <v>309</v>
      </c>
      <c r="B102" s="637"/>
      <c r="C102" s="637"/>
      <c r="D102" s="637"/>
      <c r="E102" s="637"/>
      <c r="F102" s="637"/>
      <c r="G102" s="547"/>
      <c r="H102" s="547"/>
    </row>
    <row r="103" spans="1:15" ht="36.75">
      <c r="A103" s="638" t="s">
        <v>310</v>
      </c>
      <c r="B103" s="639"/>
      <c r="C103" s="639"/>
      <c r="D103" s="639"/>
      <c r="E103" s="639"/>
      <c r="F103" s="639"/>
      <c r="G103" s="639"/>
    </row>
    <row r="104" spans="1:15" ht="25.5">
      <c r="A104" s="638" t="s">
        <v>311</v>
      </c>
      <c r="B104" s="637"/>
      <c r="C104" s="637"/>
      <c r="D104" s="637"/>
      <c r="E104" s="637"/>
      <c r="F104" s="637"/>
      <c r="G104" s="547"/>
      <c r="H104" s="228"/>
      <c r="I104" s="228"/>
      <c r="J104" s="228"/>
      <c r="K104" s="228"/>
    </row>
    <row r="105" spans="1:15" ht="25.5">
      <c r="A105" s="638" t="s">
        <v>312</v>
      </c>
      <c r="B105" s="637"/>
      <c r="C105" s="637"/>
      <c r="D105" s="637"/>
      <c r="E105" s="637"/>
      <c r="F105" s="637"/>
      <c r="G105" s="547"/>
      <c r="H105" s="228"/>
      <c r="I105" s="228"/>
      <c r="J105" s="228"/>
      <c r="K105" s="228"/>
    </row>
    <row r="106" spans="1:15" ht="15">
      <c r="A106" s="640"/>
      <c r="B106" s="637"/>
      <c r="C106" s="637"/>
      <c r="D106" s="637"/>
      <c r="E106" s="637"/>
      <c r="F106" s="637"/>
      <c r="G106" s="547"/>
      <c r="H106" s="228"/>
      <c r="I106" s="228"/>
      <c r="J106" s="228"/>
      <c r="K106" s="228"/>
    </row>
    <row r="107" spans="1:15" s="228" customFormat="1" ht="12.75" customHeight="1">
      <c r="A107" s="515" t="s">
        <v>46</v>
      </c>
      <c r="B107" s="513"/>
      <c r="C107" s="515"/>
      <c r="D107" s="332"/>
      <c r="E107" s="332"/>
      <c r="F107" s="332"/>
      <c r="H107" s="333"/>
      <c r="I107" s="333"/>
      <c r="J107" s="333"/>
      <c r="K107" s="333"/>
    </row>
    <row r="108" spans="1:15" s="228" customFormat="1" ht="10.5" customHeight="1">
      <c r="A108" s="232" t="s">
        <v>96</v>
      </c>
      <c r="B108" s="513"/>
      <c r="C108" s="232"/>
      <c r="D108" s="232"/>
      <c r="E108" s="232"/>
      <c r="F108" s="232"/>
      <c r="G108" s="232"/>
    </row>
    <row r="109" spans="1:15" s="228" customFormat="1">
      <c r="A109" s="1071" t="s">
        <v>47</v>
      </c>
      <c r="B109" s="1071"/>
      <c r="C109" s="107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</row>
    <row r="110" spans="1:15" s="228" customFormat="1">
      <c r="A110" s="514" t="s">
        <v>350</v>
      </c>
      <c r="B110" s="514"/>
      <c r="C110" s="514"/>
      <c r="D110" s="514"/>
      <c r="E110" s="514"/>
      <c r="F110" s="514"/>
      <c r="G110" s="514"/>
      <c r="H110" s="514"/>
      <c r="I110" s="514"/>
      <c r="J110" s="514"/>
      <c r="K110" s="514"/>
      <c r="L110" s="514"/>
      <c r="M110" s="514"/>
      <c r="N110" s="514"/>
      <c r="O110" s="514"/>
    </row>
    <row r="111" spans="1:15" s="228" customFormat="1">
      <c r="A111" s="514"/>
      <c r="B111" s="514"/>
      <c r="C111" s="514"/>
      <c r="D111" s="514"/>
      <c r="E111" s="514"/>
      <c r="F111" s="514"/>
      <c r="G111" s="514"/>
      <c r="H111" s="514"/>
      <c r="I111" s="514"/>
      <c r="J111" s="514"/>
      <c r="K111" s="514"/>
      <c r="L111" s="514"/>
      <c r="M111" s="514"/>
      <c r="N111" s="514"/>
      <c r="O111" s="514"/>
    </row>
    <row r="112" spans="1:15" s="152" customFormat="1" ht="18.75" customHeight="1">
      <c r="A112" s="310" t="s">
        <v>22</v>
      </c>
      <c r="B112" s="1022"/>
      <c r="C112" s="1022"/>
      <c r="D112" s="1023" t="s">
        <v>556</v>
      </c>
      <c r="E112" s="1023"/>
      <c r="F112" s="148"/>
    </row>
    <row r="113" spans="1:15" s="152" customFormat="1" ht="12" customHeight="1">
      <c r="A113" s="311"/>
      <c r="B113" s="1021" t="s">
        <v>23</v>
      </c>
      <c r="C113" s="1021"/>
      <c r="D113" s="1021" t="s">
        <v>24</v>
      </c>
      <c r="E113" s="1021"/>
      <c r="F113" s="335"/>
    </row>
    <row r="114" spans="1:15" s="152" customFormat="1" ht="17.25" customHeight="1">
      <c r="A114" s="310" t="s">
        <v>287</v>
      </c>
      <c r="B114" s="1025"/>
      <c r="C114" s="1025"/>
      <c r="D114" s="1025" t="s">
        <v>510</v>
      </c>
      <c r="E114" s="1025"/>
      <c r="F114" s="148"/>
    </row>
    <row r="115" spans="1:15" s="152" customFormat="1" ht="11.25" customHeight="1">
      <c r="A115" s="311"/>
      <c r="B115" s="1021" t="s">
        <v>23</v>
      </c>
      <c r="C115" s="1021"/>
      <c r="D115" s="1021" t="s">
        <v>24</v>
      </c>
      <c r="E115" s="1021"/>
      <c r="F115" s="335"/>
    </row>
    <row r="116" spans="1:15" s="152" customFormat="1" ht="15.75" customHeight="1">
      <c r="A116" s="310" t="s">
        <v>291</v>
      </c>
      <c r="B116" s="1022"/>
      <c r="C116" s="1022"/>
      <c r="D116" s="1024"/>
      <c r="E116" s="1024"/>
      <c r="F116" s="148"/>
    </row>
    <row r="117" spans="1:15" s="152" customFormat="1" ht="12.75" customHeight="1">
      <c r="A117" s="312"/>
      <c r="B117" s="1021" t="s">
        <v>23</v>
      </c>
      <c r="C117" s="1021"/>
      <c r="D117" s="1021" t="s">
        <v>24</v>
      </c>
      <c r="E117" s="1021"/>
      <c r="F117" s="335"/>
    </row>
    <row r="118" spans="1:15" s="152" customFormat="1" ht="12.75" customHeight="1">
      <c r="A118" s="312"/>
      <c r="B118" s="342"/>
      <c r="C118" s="342"/>
      <c r="D118" s="342"/>
      <c r="E118" s="342"/>
      <c r="F118" s="335"/>
    </row>
    <row r="119" spans="1:15" s="152" customFormat="1" ht="12.75" customHeight="1">
      <c r="A119" s="312"/>
      <c r="B119" s="342"/>
      <c r="C119" s="342"/>
      <c r="D119" s="342"/>
      <c r="E119" s="342"/>
      <c r="F119" s="335"/>
    </row>
    <row r="120" spans="1:15" s="152" customFormat="1" ht="15.75">
      <c r="A120" s="336" t="s">
        <v>542</v>
      </c>
      <c r="B120" s="337"/>
      <c r="C120" s="337"/>
      <c r="D120" s="337"/>
      <c r="E120" s="337"/>
      <c r="F120" s="337"/>
    </row>
    <row r="121" spans="1:15" s="152" customFormat="1" ht="15"/>
    <row r="122" spans="1:15" s="228" customFormat="1">
      <c r="A122" s="514"/>
      <c r="B122" s="514"/>
      <c r="C122" s="514"/>
      <c r="D122" s="514"/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</row>
    <row r="123" spans="1:15" s="228" customFormat="1">
      <c r="A123" s="514"/>
      <c r="B123" s="514"/>
      <c r="C123" s="514"/>
      <c r="D123" s="514"/>
      <c r="E123" s="514"/>
      <c r="F123" s="514"/>
      <c r="G123" s="514"/>
      <c r="H123" s="514"/>
      <c r="I123" s="514"/>
      <c r="J123" s="514"/>
      <c r="K123" s="514"/>
      <c r="L123" s="514"/>
      <c r="M123" s="514"/>
      <c r="N123" s="514"/>
      <c r="O123" s="514"/>
    </row>
    <row r="124" spans="1:15" s="228" customFormat="1">
      <c r="A124" s="514"/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514"/>
      <c r="M124" s="514"/>
      <c r="N124" s="514"/>
      <c r="O124" s="514"/>
    </row>
  </sheetData>
  <mergeCells count="32">
    <mergeCell ref="A13:E13"/>
    <mergeCell ref="E1:G1"/>
    <mergeCell ref="E2:G2"/>
    <mergeCell ref="F3:G3"/>
    <mergeCell ref="A4:G4"/>
    <mergeCell ref="A5:G5"/>
    <mergeCell ref="A6:G6"/>
    <mergeCell ref="A7:G7"/>
    <mergeCell ref="B8:C8"/>
    <mergeCell ref="A10:E10"/>
    <mergeCell ref="A11:E11"/>
    <mergeCell ref="A12:E12"/>
    <mergeCell ref="A14:E14"/>
    <mergeCell ref="A15:E15"/>
    <mergeCell ref="B16:E16"/>
    <mergeCell ref="A18:A19"/>
    <mergeCell ref="B18:B19"/>
    <mergeCell ref="C18:E18"/>
    <mergeCell ref="F18:G18"/>
    <mergeCell ref="A109:O109"/>
    <mergeCell ref="B112:C112"/>
    <mergeCell ref="D112:E112"/>
    <mergeCell ref="B113:C113"/>
    <mergeCell ref="D113:E113"/>
    <mergeCell ref="B117:C117"/>
    <mergeCell ref="D117:E117"/>
    <mergeCell ref="B114:C114"/>
    <mergeCell ref="D114:E114"/>
    <mergeCell ref="B115:C115"/>
    <mergeCell ref="D115:E115"/>
    <mergeCell ref="B116:C116"/>
    <mergeCell ref="D116:E116"/>
  </mergeCells>
  <pageMargins left="0.7" right="0.7" top="0.75" bottom="0.75" header="0.3" footer="0.3"/>
  <pageSetup paperSize="9" scale="76" orientation="portrait" verticalDpi="0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O124"/>
  <sheetViews>
    <sheetView view="pageBreakPreview" topLeftCell="A88" zoomScale="90" zoomScaleNormal="100" zoomScaleSheetLayoutView="90" workbookViewId="0">
      <selection activeCell="D112" sqref="D112:E112"/>
    </sheetView>
  </sheetViews>
  <sheetFormatPr defaultRowHeight="12.75"/>
  <cols>
    <col min="1" max="1" width="43.140625" style="531" customWidth="1"/>
    <col min="2" max="2" width="9.140625" style="531" customWidth="1"/>
    <col min="3" max="3" width="13.42578125" style="531" customWidth="1"/>
    <col min="4" max="5" width="12.28515625" style="531" customWidth="1"/>
    <col min="6" max="6" width="11.7109375" style="531" customWidth="1"/>
    <col min="7" max="7" width="12.5703125" style="531" customWidth="1"/>
    <col min="8" max="8" width="10.42578125" style="530" customWidth="1"/>
    <col min="9" max="16384" width="9.140625" style="531"/>
  </cols>
  <sheetData>
    <row r="1" spans="1:8" ht="20.25" customHeight="1">
      <c r="A1" s="529"/>
      <c r="B1" s="529"/>
      <c r="C1" s="529"/>
      <c r="D1" s="529"/>
      <c r="E1" s="1040" t="s">
        <v>25</v>
      </c>
      <c r="F1" s="1040"/>
      <c r="G1" s="1040"/>
      <c r="H1" s="531"/>
    </row>
    <row r="2" spans="1:8" ht="15">
      <c r="A2" s="529"/>
      <c r="B2" s="529"/>
      <c r="C2" s="529"/>
      <c r="D2" s="529"/>
      <c r="E2" s="1038" t="s">
        <v>388</v>
      </c>
      <c r="F2" s="1038"/>
      <c r="G2" s="1038"/>
      <c r="H2" s="531"/>
    </row>
    <row r="3" spans="1:8" ht="15">
      <c r="A3" s="529"/>
      <c r="B3" s="529"/>
      <c r="C3" s="529"/>
      <c r="D3" s="529"/>
      <c r="E3" s="529"/>
      <c r="F3" s="1123"/>
      <c r="G3" s="1123"/>
      <c r="H3" s="531"/>
    </row>
    <row r="4" spans="1:8">
      <c r="A4" s="1124" t="s">
        <v>326</v>
      </c>
      <c r="B4" s="1124"/>
      <c r="C4" s="1124"/>
      <c r="D4" s="1124"/>
      <c r="E4" s="1124"/>
      <c r="F4" s="1124"/>
      <c r="G4" s="1124"/>
      <c r="H4" s="531"/>
    </row>
    <row r="5" spans="1:8" ht="28.5" customHeight="1">
      <c r="A5" s="1125" t="s">
        <v>338</v>
      </c>
      <c r="B5" s="1124"/>
      <c r="C5" s="1124"/>
      <c r="D5" s="1124"/>
      <c r="E5" s="1124"/>
      <c r="F5" s="1124"/>
      <c r="G5" s="1124"/>
      <c r="H5" s="531"/>
    </row>
    <row r="6" spans="1:8">
      <c r="A6" s="1126" t="s">
        <v>201</v>
      </c>
      <c r="B6" s="1126"/>
      <c r="C6" s="1126"/>
      <c r="D6" s="1126"/>
      <c r="E6" s="1126"/>
      <c r="F6" s="1126"/>
      <c r="G6" s="1126"/>
      <c r="H6" s="531"/>
    </row>
    <row r="7" spans="1:8" ht="14.25">
      <c r="A7" s="1127" t="s">
        <v>499</v>
      </c>
      <c r="B7" s="1124"/>
      <c r="C7" s="1124"/>
      <c r="D7" s="1124"/>
      <c r="E7" s="1124"/>
      <c r="F7" s="1124"/>
      <c r="G7" s="1124"/>
      <c r="H7" s="531"/>
    </row>
    <row r="8" spans="1:8" ht="15">
      <c r="A8" s="565"/>
      <c r="B8" s="1128" t="s">
        <v>123</v>
      </c>
      <c r="C8" s="1128"/>
      <c r="D8" s="566"/>
      <c r="E8" s="566"/>
      <c r="F8" s="566"/>
      <c r="G8" s="566"/>
      <c r="H8" s="531"/>
    </row>
    <row r="9" spans="1:8" ht="12.75" customHeight="1">
      <c r="A9" s="534"/>
      <c r="B9" s="529"/>
      <c r="C9" s="529"/>
      <c r="D9" s="529"/>
      <c r="E9" s="529"/>
      <c r="F9" s="535"/>
      <c r="G9" s="536" t="s">
        <v>27</v>
      </c>
      <c r="H9" s="531"/>
    </row>
    <row r="10" spans="1:8" ht="15">
      <c r="A10" s="1129" t="s">
        <v>464</v>
      </c>
      <c r="B10" s="1129"/>
      <c r="C10" s="1129"/>
      <c r="D10" s="1129"/>
      <c r="E10" s="1129"/>
      <c r="F10" s="537"/>
      <c r="G10" s="567" t="s">
        <v>392</v>
      </c>
      <c r="H10" s="531"/>
    </row>
    <row r="11" spans="1:8" ht="15">
      <c r="A11" s="1129" t="s">
        <v>465</v>
      </c>
      <c r="B11" s="1129"/>
      <c r="C11" s="1129"/>
      <c r="D11" s="1129"/>
      <c r="E11" s="1129"/>
      <c r="F11" s="537"/>
      <c r="G11" s="567" t="s">
        <v>393</v>
      </c>
      <c r="H11" s="531"/>
    </row>
    <row r="12" spans="1:8" ht="15">
      <c r="A12" s="1129" t="s">
        <v>466</v>
      </c>
      <c r="B12" s="1129"/>
      <c r="C12" s="1129"/>
      <c r="D12" s="1129"/>
      <c r="E12" s="1129"/>
      <c r="F12" s="537"/>
      <c r="G12" s="567" t="s">
        <v>394</v>
      </c>
      <c r="H12" s="531"/>
    </row>
    <row r="13" spans="1:8" ht="15">
      <c r="A13" s="1129" t="s">
        <v>469</v>
      </c>
      <c r="B13" s="1129"/>
      <c r="C13" s="1129"/>
      <c r="D13" s="1129"/>
      <c r="E13" s="1129"/>
      <c r="F13" s="537"/>
      <c r="G13" s="567" t="s">
        <v>396</v>
      </c>
      <c r="H13" s="531"/>
    </row>
    <row r="14" spans="1:8" ht="15" customHeight="1">
      <c r="A14" s="1135" t="s">
        <v>530</v>
      </c>
      <c r="B14" s="1135"/>
      <c r="C14" s="1135"/>
      <c r="D14" s="1135"/>
      <c r="E14" s="1135"/>
      <c r="F14" s="14"/>
      <c r="G14" s="125" t="s">
        <v>501</v>
      </c>
      <c r="H14" s="531"/>
    </row>
    <row r="15" spans="1:8" ht="15">
      <c r="A15" s="1129" t="s">
        <v>468</v>
      </c>
      <c r="B15" s="1129"/>
      <c r="C15" s="1129"/>
      <c r="D15" s="1129"/>
      <c r="E15" s="1129"/>
      <c r="F15" s="537"/>
      <c r="G15" s="567"/>
      <c r="H15" s="531"/>
    </row>
    <row r="16" spans="1:8" ht="15">
      <c r="A16" s="568"/>
      <c r="B16" s="1130" t="s">
        <v>273</v>
      </c>
      <c r="C16" s="1130"/>
      <c r="D16" s="1130"/>
      <c r="E16" s="1130"/>
      <c r="F16" s="541"/>
      <c r="G16" s="541"/>
      <c r="H16" s="531"/>
    </row>
    <row r="17" spans="1:8" ht="9.75" customHeight="1" thickBot="1">
      <c r="A17" s="569" t="s">
        <v>201</v>
      </c>
      <c r="B17" s="529"/>
      <c r="C17" s="529"/>
      <c r="D17" s="529"/>
      <c r="E17" s="529"/>
      <c r="F17" s="529"/>
      <c r="G17" s="529"/>
    </row>
    <row r="18" spans="1:8" ht="22.5" customHeight="1" thickBot="1">
      <c r="A18" s="1131" t="s">
        <v>227</v>
      </c>
      <c r="B18" s="1131" t="s">
        <v>286</v>
      </c>
      <c r="C18" s="1132" t="s">
        <v>282</v>
      </c>
      <c r="D18" s="1133"/>
      <c r="E18" s="1134"/>
      <c r="F18" s="1122" t="s">
        <v>232</v>
      </c>
      <c r="G18" s="1122"/>
    </row>
    <row r="19" spans="1:8" ht="43.5" customHeight="1" thickBot="1">
      <c r="A19" s="1131"/>
      <c r="B19" s="1131"/>
      <c r="C19" s="570" t="s">
        <v>229</v>
      </c>
      <c r="D19" s="570" t="s">
        <v>230</v>
      </c>
      <c r="E19" s="570" t="s">
        <v>283</v>
      </c>
      <c r="F19" s="542" t="s">
        <v>131</v>
      </c>
      <c r="G19" s="542" t="s">
        <v>132</v>
      </c>
    </row>
    <row r="20" spans="1:8" ht="13.5" thickBot="1">
      <c r="A20" s="543">
        <v>1</v>
      </c>
      <c r="B20" s="543">
        <v>2</v>
      </c>
      <c r="C20" s="544">
        <v>3</v>
      </c>
      <c r="D20" s="544">
        <v>4</v>
      </c>
      <c r="E20" s="544">
        <v>5</v>
      </c>
      <c r="F20" s="544">
        <v>6</v>
      </c>
      <c r="G20" s="544">
        <v>7</v>
      </c>
    </row>
    <row r="21" spans="1:8">
      <c r="A21" s="571"/>
      <c r="B21" s="572"/>
      <c r="C21" s="573"/>
      <c r="D21" s="573"/>
      <c r="E21" s="573"/>
      <c r="F21" s="573"/>
      <c r="G21" s="574"/>
    </row>
    <row r="22" spans="1:8" ht="15" customHeight="1">
      <c r="A22" s="575" t="s">
        <v>233</v>
      </c>
      <c r="B22" s="576">
        <v>100</v>
      </c>
      <c r="C22" s="577">
        <f>C30+C36+C46+C51</f>
        <v>10</v>
      </c>
      <c r="D22" s="577">
        <f t="shared" ref="D22:G22" si="0">D30+D36+D46+D51</f>
        <v>10</v>
      </c>
      <c r="E22" s="578">
        <f t="shared" si="0"/>
        <v>9.6666666666666661</v>
      </c>
      <c r="F22" s="577">
        <f t="shared" si="0"/>
        <v>10</v>
      </c>
      <c r="G22" s="579">
        <f t="shared" si="0"/>
        <v>9</v>
      </c>
      <c r="H22" s="547"/>
    </row>
    <row r="23" spans="1:8" ht="15" customHeight="1">
      <c r="A23" s="580" t="s">
        <v>292</v>
      </c>
      <c r="B23" s="549">
        <v>101</v>
      </c>
      <c r="C23" s="581">
        <f>C31</f>
        <v>0</v>
      </c>
      <c r="D23" s="581">
        <f t="shared" ref="D23:G23" si="1">D31</f>
        <v>0</v>
      </c>
      <c r="E23" s="582">
        <f>(F23*8+G23*4)/12</f>
        <v>0</v>
      </c>
      <c r="F23" s="581">
        <f t="shared" si="1"/>
        <v>0</v>
      </c>
      <c r="G23" s="581">
        <f t="shared" si="1"/>
        <v>0</v>
      </c>
      <c r="H23" s="547"/>
    </row>
    <row r="24" spans="1:8" ht="15" customHeight="1">
      <c r="A24" s="580" t="s">
        <v>293</v>
      </c>
      <c r="B24" s="549">
        <v>102</v>
      </c>
      <c r="C24" s="581">
        <f>C37+C32+C47</f>
        <v>1</v>
      </c>
      <c r="D24" s="581">
        <f t="shared" ref="D24:G24" si="2">D37+D32+D47</f>
        <v>1</v>
      </c>
      <c r="E24" s="582">
        <f t="shared" ref="E24:E53" si="3">(F24*8+G24*4)/12</f>
        <v>1</v>
      </c>
      <c r="F24" s="581">
        <f t="shared" si="2"/>
        <v>1</v>
      </c>
      <c r="G24" s="581">
        <f t="shared" si="2"/>
        <v>1</v>
      </c>
      <c r="H24" s="547"/>
    </row>
    <row r="25" spans="1:8" ht="15" customHeight="1">
      <c r="A25" s="580" t="s">
        <v>236</v>
      </c>
      <c r="B25" s="549">
        <v>103</v>
      </c>
      <c r="C25" s="581">
        <f>C33+C38</f>
        <v>0</v>
      </c>
      <c r="D25" s="581">
        <f t="shared" ref="D25:G26" si="4">D33+D38</f>
        <v>0</v>
      </c>
      <c r="E25" s="582">
        <f t="shared" si="3"/>
        <v>0</v>
      </c>
      <c r="F25" s="581">
        <f t="shared" si="4"/>
        <v>0</v>
      </c>
      <c r="G25" s="581">
        <f t="shared" si="4"/>
        <v>0</v>
      </c>
      <c r="H25" s="547"/>
    </row>
    <row r="26" spans="1:8" ht="15" customHeight="1">
      <c r="A26" s="580" t="s">
        <v>237</v>
      </c>
      <c r="B26" s="549">
        <v>104</v>
      </c>
      <c r="C26" s="581">
        <f>C34+C39</f>
        <v>0</v>
      </c>
      <c r="D26" s="581">
        <f t="shared" si="4"/>
        <v>0</v>
      </c>
      <c r="E26" s="582">
        <f t="shared" si="3"/>
        <v>0</v>
      </c>
      <c r="F26" s="581">
        <f t="shared" si="4"/>
        <v>0</v>
      </c>
      <c r="G26" s="581">
        <f t="shared" si="4"/>
        <v>0</v>
      </c>
      <c r="H26" s="547"/>
    </row>
    <row r="27" spans="1:8" ht="15" customHeight="1">
      <c r="A27" s="580" t="s">
        <v>315</v>
      </c>
      <c r="B27" s="549">
        <v>105</v>
      </c>
      <c r="C27" s="581">
        <f>C48</f>
        <v>0</v>
      </c>
      <c r="D27" s="581">
        <f t="shared" ref="D27:G27" si="5">D48</f>
        <v>0</v>
      </c>
      <c r="E27" s="582">
        <f t="shared" si="3"/>
        <v>0</v>
      </c>
      <c r="F27" s="581">
        <f t="shared" si="5"/>
        <v>0</v>
      </c>
      <c r="G27" s="581">
        <f t="shared" si="5"/>
        <v>0</v>
      </c>
      <c r="H27" s="547"/>
    </row>
    <row r="28" spans="1:8" ht="15" customHeight="1">
      <c r="A28" s="580" t="s">
        <v>235</v>
      </c>
      <c r="B28" s="549">
        <v>106</v>
      </c>
      <c r="C28" s="581">
        <f t="shared" ref="C28:G28" si="6">C40+C49+C52</f>
        <v>0</v>
      </c>
      <c r="D28" s="581">
        <f>D40+D49+D52</f>
        <v>0</v>
      </c>
      <c r="E28" s="582">
        <f t="shared" si="3"/>
        <v>0</v>
      </c>
      <c r="F28" s="581">
        <f t="shared" si="6"/>
        <v>0</v>
      </c>
      <c r="G28" s="581">
        <f t="shared" si="6"/>
        <v>0</v>
      </c>
      <c r="H28" s="547"/>
    </row>
    <row r="29" spans="1:8" ht="15" customHeight="1">
      <c r="A29" s="583" t="s">
        <v>234</v>
      </c>
      <c r="B29" s="584">
        <v>110</v>
      </c>
      <c r="C29" s="585">
        <f>C35+C41+C50+C53</f>
        <v>16</v>
      </c>
      <c r="D29" s="585">
        <f t="shared" ref="D29:G29" si="7">D35+D41+D50+D53</f>
        <v>16</v>
      </c>
      <c r="E29" s="585">
        <f t="shared" si="7"/>
        <v>16</v>
      </c>
      <c r="F29" s="585">
        <f t="shared" si="7"/>
        <v>16</v>
      </c>
      <c r="G29" s="645">
        <f t="shared" si="7"/>
        <v>16</v>
      </c>
      <c r="H29" s="547"/>
    </row>
    <row r="30" spans="1:8" ht="15" customHeight="1">
      <c r="A30" s="575" t="s">
        <v>294</v>
      </c>
      <c r="B30" s="576">
        <v>120</v>
      </c>
      <c r="C30" s="578">
        <f>'3-3AG 204 Buget'!C30+'3-3AG 204 Venituri'!C30</f>
        <v>0</v>
      </c>
      <c r="D30" s="658">
        <f>'3-3AG 204 Buget'!D30+'3-3AG 204 Venituri'!D30</f>
        <v>0</v>
      </c>
      <c r="E30" s="738">
        <f t="shared" si="3"/>
        <v>0</v>
      </c>
      <c r="F30" s="658">
        <f>'3-3AG 204 Buget'!F30+'3-3AG 204 Venituri'!F30</f>
        <v>0</v>
      </c>
      <c r="G30" s="579">
        <f>'3-3AG 204 Buget'!G30+'3-3AG 204 Venituri'!G30</f>
        <v>0</v>
      </c>
      <c r="H30" s="547"/>
    </row>
    <row r="31" spans="1:8" ht="15" customHeight="1">
      <c r="A31" s="580" t="s">
        <v>292</v>
      </c>
      <c r="B31" s="549">
        <v>121</v>
      </c>
      <c r="C31" s="578">
        <f>'3-3AG 204 Buget'!C31+'3-3AG 204 Venituri'!C31</f>
        <v>0</v>
      </c>
      <c r="D31" s="578">
        <f>'3-3AG 204 Buget'!D31+'3-3AG 204 Venituri'!D31</f>
        <v>0</v>
      </c>
      <c r="E31" s="737">
        <f t="shared" si="3"/>
        <v>0</v>
      </c>
      <c r="F31" s="555">
        <f>'3-3AG 204 Buget'!F31+'3-3AG 204 Venituri'!F31</f>
        <v>0</v>
      </c>
      <c r="G31" s="659">
        <f>'3-3AG 204 Buget'!G31+'3-3AG 204 Venituri'!G31</f>
        <v>0</v>
      </c>
      <c r="H31" s="547"/>
    </row>
    <row r="32" spans="1:8" ht="15" customHeight="1">
      <c r="A32" s="580" t="s">
        <v>295</v>
      </c>
      <c r="B32" s="549">
        <v>122</v>
      </c>
      <c r="C32" s="578">
        <f>'3-3AG 204 Buget'!C32+'3-3AG 204 Venituri'!C32</f>
        <v>0</v>
      </c>
      <c r="D32" s="578">
        <f>'3-3AG 204 Buget'!D32+'3-3AG 204 Venituri'!D32</f>
        <v>0</v>
      </c>
      <c r="E32" s="737">
        <f t="shared" si="3"/>
        <v>0</v>
      </c>
      <c r="F32" s="555">
        <f>'3-3AG 204 Buget'!F32+'3-3AG 204 Venituri'!F32</f>
        <v>0</v>
      </c>
      <c r="G32" s="659">
        <f>'3-3AG 204 Buget'!G32+'3-3AG 204 Venituri'!G32</f>
        <v>0</v>
      </c>
      <c r="H32" s="547"/>
    </row>
    <row r="33" spans="1:8" ht="15" customHeight="1">
      <c r="A33" s="580" t="s">
        <v>236</v>
      </c>
      <c r="B33" s="549">
        <v>123</v>
      </c>
      <c r="C33" s="578">
        <f>'3-3AG 204 Buget'!C33+'3-3AG 204 Venituri'!C33</f>
        <v>0</v>
      </c>
      <c r="D33" s="578">
        <f>'3-3AG 204 Buget'!D33+'3-3AG 204 Venituri'!D33</f>
        <v>0</v>
      </c>
      <c r="E33" s="737">
        <f t="shared" si="3"/>
        <v>0</v>
      </c>
      <c r="F33" s="555">
        <f>'3-3AG 204 Buget'!F33+'3-3AG 204 Venituri'!F33</f>
        <v>0</v>
      </c>
      <c r="G33" s="659">
        <f>'3-3AG 204 Buget'!G33+'3-3AG 204 Venituri'!G33</f>
        <v>0</v>
      </c>
      <c r="H33" s="547"/>
    </row>
    <row r="34" spans="1:8" ht="15" customHeight="1">
      <c r="A34" s="580" t="s">
        <v>237</v>
      </c>
      <c r="B34" s="549">
        <v>124</v>
      </c>
      <c r="C34" s="578">
        <f>'3-3AG 204 Buget'!C34+'3-3AG 204 Venituri'!C34</f>
        <v>0</v>
      </c>
      <c r="D34" s="578">
        <f>'3-3AG 204 Buget'!D34+'3-3AG 204 Venituri'!D34</f>
        <v>0</v>
      </c>
      <c r="E34" s="737">
        <f t="shared" si="3"/>
        <v>0</v>
      </c>
      <c r="F34" s="555">
        <f>'3-3AG 204 Buget'!F34+'3-3AG 204 Venituri'!F34</f>
        <v>0</v>
      </c>
      <c r="G34" s="659">
        <f>'3-3AG 204 Buget'!G34+'3-3AG 204 Venituri'!G34</f>
        <v>0</v>
      </c>
      <c r="H34" s="547"/>
    </row>
    <row r="35" spans="1:8" ht="15" customHeight="1">
      <c r="A35" s="586" t="s">
        <v>238</v>
      </c>
      <c r="B35" s="584">
        <v>125</v>
      </c>
      <c r="C35" s="578">
        <f>'3-3AG 204 Buget'!C35+'3-3AG 204 Venituri'!C35</f>
        <v>0</v>
      </c>
      <c r="D35" s="578">
        <f>'3-3AG 204 Buget'!D35+'3-3AG 204 Venituri'!D35</f>
        <v>0</v>
      </c>
      <c r="E35" s="686">
        <f t="shared" si="3"/>
        <v>0</v>
      </c>
      <c r="F35" s="686">
        <f>'3-3AG 204 Buget'!F35+'3-3AG 204 Venituri'!F35</f>
        <v>0</v>
      </c>
      <c r="G35" s="645">
        <f>'3-3AG 204 Buget'!G35+'3-3AG 204 Venituri'!G35</f>
        <v>0</v>
      </c>
      <c r="H35" s="547"/>
    </row>
    <row r="36" spans="1:8" ht="15" customHeight="1">
      <c r="A36" s="575" t="s">
        <v>296</v>
      </c>
      <c r="B36" s="576">
        <v>130</v>
      </c>
      <c r="C36" s="578">
        <f>'3-3AG 204 Buget'!C36+'3-3AG 204 Venituri'!C36</f>
        <v>0</v>
      </c>
      <c r="D36" s="578">
        <f>'3-3AG 204 Buget'!D36+'3-3AG 204 Venituri'!D36</f>
        <v>0</v>
      </c>
      <c r="E36" s="738">
        <f t="shared" si="3"/>
        <v>0</v>
      </c>
      <c r="F36" s="578">
        <f>'3-3AG 204 Buget'!F36+'3-3AG 204 Venituri'!F36</f>
        <v>0</v>
      </c>
      <c r="G36" s="578">
        <f>'3-3AG 204 Buget'!G36+'3-3AG 204 Venituri'!G36</f>
        <v>0</v>
      </c>
      <c r="H36" s="547"/>
    </row>
    <row r="37" spans="1:8" ht="15" customHeight="1">
      <c r="A37" s="580" t="s">
        <v>297</v>
      </c>
      <c r="B37" s="549">
        <v>131</v>
      </c>
      <c r="C37" s="578">
        <f>'3-3AG 204 Buget'!C37+'3-3AG 204 Venituri'!C37</f>
        <v>0</v>
      </c>
      <c r="D37" s="578">
        <f>'3-3AG 204 Buget'!D37+'3-3AG 204 Venituri'!D37</f>
        <v>0</v>
      </c>
      <c r="E37" s="737">
        <f t="shared" si="3"/>
        <v>0</v>
      </c>
      <c r="F37" s="628">
        <f>'3-3AG 204 Buget'!F37+'3-3AG 204 Venituri'!F37</f>
        <v>0</v>
      </c>
      <c r="G37" s="628">
        <f>'3-3AG 204 Buget'!G37+'3-3AG 204 Venituri'!G37</f>
        <v>0</v>
      </c>
      <c r="H37" s="547"/>
    </row>
    <row r="38" spans="1:8" ht="15" customHeight="1">
      <c r="A38" s="580" t="s">
        <v>240</v>
      </c>
      <c r="B38" s="549">
        <v>132</v>
      </c>
      <c r="C38" s="578">
        <f>'3-3AG 204 Buget'!C38+'3-3AG 204 Venituri'!C38</f>
        <v>0</v>
      </c>
      <c r="D38" s="578">
        <f>'3-3AG 204 Buget'!D38+'3-3AG 204 Venituri'!D38</f>
        <v>0</v>
      </c>
      <c r="E38" s="737">
        <f t="shared" si="3"/>
        <v>0</v>
      </c>
      <c r="F38" s="628">
        <f>'3-3AG 204 Buget'!F38+'3-3AG 204 Venituri'!F38</f>
        <v>0</v>
      </c>
      <c r="G38" s="628">
        <f>'3-3AG 204 Buget'!G38+'3-3AG 204 Venituri'!G38</f>
        <v>0</v>
      </c>
      <c r="H38" s="547"/>
    </row>
    <row r="39" spans="1:8" ht="15" customHeight="1">
      <c r="A39" s="580" t="s">
        <v>316</v>
      </c>
      <c r="B39" s="549">
        <v>133</v>
      </c>
      <c r="C39" s="578">
        <f>'3-3AG 204 Buget'!C39+'3-3AG 204 Venituri'!C39</f>
        <v>0</v>
      </c>
      <c r="D39" s="578">
        <f>'3-3AG 204 Buget'!D39+'3-3AG 204 Venituri'!D39</f>
        <v>0</v>
      </c>
      <c r="E39" s="737">
        <f t="shared" si="3"/>
        <v>0</v>
      </c>
      <c r="F39" s="628">
        <f>'3-3AG 204 Buget'!F39+'3-3AG 204 Venituri'!F39</f>
        <v>0</v>
      </c>
      <c r="G39" s="628">
        <f>'3-3AG 204 Buget'!G39+'3-3AG 204 Venituri'!G39</f>
        <v>0</v>
      </c>
      <c r="H39" s="547"/>
    </row>
    <row r="40" spans="1:8" ht="15" customHeight="1">
      <c r="A40" s="580" t="s">
        <v>317</v>
      </c>
      <c r="B40" s="549">
        <v>134</v>
      </c>
      <c r="C40" s="578">
        <f>'3-3AG 204 Buget'!C40+'3-3AG 204 Venituri'!C40</f>
        <v>0</v>
      </c>
      <c r="D40" s="578">
        <f>'3-3AG 204 Buget'!D40+'3-3AG 204 Venituri'!D40</f>
        <v>0</v>
      </c>
      <c r="E40" s="737">
        <f t="shared" si="3"/>
        <v>0</v>
      </c>
      <c r="F40" s="628">
        <f>'3-3AG 204 Buget'!F40+'3-3AG 204 Venituri'!F40</f>
        <v>0</v>
      </c>
      <c r="G40" s="628">
        <f>'3-3AG 204 Buget'!G40+'3-3AG 204 Venituri'!G40</f>
        <v>0</v>
      </c>
      <c r="H40" s="547"/>
    </row>
    <row r="41" spans="1:8" ht="15" customHeight="1">
      <c r="A41" s="586" t="s">
        <v>238</v>
      </c>
      <c r="B41" s="584">
        <v>135</v>
      </c>
      <c r="C41" s="585">
        <f>C42+C43+C44+C45</f>
        <v>0</v>
      </c>
      <c r="D41" s="585">
        <f>D42+D43+D44+D45</f>
        <v>0</v>
      </c>
      <c r="E41" s="585">
        <f>E42+E43+E44+E45</f>
        <v>0</v>
      </c>
      <c r="F41" s="585">
        <f>F42+F43+F44+F45</f>
        <v>0</v>
      </c>
      <c r="G41" s="644">
        <f>G42+G43+G44+G45</f>
        <v>0</v>
      </c>
      <c r="H41" s="547"/>
    </row>
    <row r="42" spans="1:8" ht="15" customHeight="1">
      <c r="A42" s="587" t="s">
        <v>298</v>
      </c>
      <c r="B42" s="588">
        <v>136</v>
      </c>
      <c r="C42" s="687">
        <f>'3-3AG 204 Buget'!C42+'3-3AG 204 Venituri'!C42</f>
        <v>0</v>
      </c>
      <c r="D42" s="687">
        <f>'3-3AG 204 Buget'!D42+'3-3AG 204 Venituri'!D42</f>
        <v>0</v>
      </c>
      <c r="E42" s="737">
        <f t="shared" si="3"/>
        <v>0</v>
      </c>
      <c r="F42" s="687">
        <f>'3-3AG 204 Buget'!F42+'3-3AG 204 Venituri'!F42</f>
        <v>0</v>
      </c>
      <c r="G42" s="559">
        <f>'3-3AG 204 Buget'!G42+'3-3AG 204 Venituri'!G42</f>
        <v>0</v>
      </c>
      <c r="H42" s="547"/>
    </row>
    <row r="43" spans="1:8" ht="15" customHeight="1">
      <c r="A43" s="587" t="s">
        <v>299</v>
      </c>
      <c r="B43" s="588">
        <v>137</v>
      </c>
      <c r="C43" s="687">
        <f>'3-3AG 204 Buget'!C43+'3-3AG 204 Venituri'!C43</f>
        <v>0</v>
      </c>
      <c r="D43" s="687">
        <f>'3-3AG 204 Buget'!D43+'3-3AG 204 Venituri'!D43</f>
        <v>0</v>
      </c>
      <c r="E43" s="737">
        <f t="shared" si="3"/>
        <v>0</v>
      </c>
      <c r="F43" s="687">
        <f>'3-3AG 204 Buget'!F43+'3-3AG 204 Venituri'!F43</f>
        <v>0</v>
      </c>
      <c r="G43" s="559">
        <f>'3-3AG 204 Buget'!G43+'3-3AG 204 Venituri'!G43</f>
        <v>0</v>
      </c>
      <c r="H43" s="547"/>
    </row>
    <row r="44" spans="1:8" ht="15" customHeight="1">
      <c r="A44" s="587" t="s">
        <v>300</v>
      </c>
      <c r="B44" s="588">
        <v>138</v>
      </c>
      <c r="C44" s="687">
        <f>'3-3AG 204 Buget'!C44+'3-3AG 204 Venituri'!C44</f>
        <v>0</v>
      </c>
      <c r="D44" s="687">
        <f>'3-3AG 204 Buget'!D44+'3-3AG 204 Venituri'!D44</f>
        <v>0</v>
      </c>
      <c r="E44" s="737">
        <f t="shared" si="3"/>
        <v>0</v>
      </c>
      <c r="F44" s="687">
        <f>'3-3AG 204 Buget'!F44+'3-3AG 204 Venituri'!F44</f>
        <v>0</v>
      </c>
      <c r="G44" s="559">
        <f>'3-3AG 204 Buget'!G44+'3-3AG 204 Venituri'!G44</f>
        <v>0</v>
      </c>
      <c r="H44" s="547"/>
    </row>
    <row r="45" spans="1:8" ht="15" customHeight="1">
      <c r="A45" s="587" t="s">
        <v>301</v>
      </c>
      <c r="B45" s="588">
        <v>139</v>
      </c>
      <c r="C45" s="687">
        <f>'3-3AG 204 Buget'!C45+'3-3AG 204 Venituri'!C45</f>
        <v>0</v>
      </c>
      <c r="D45" s="687">
        <f>'3-3AG 204 Buget'!D45+'3-3AG 204 Venituri'!D45</f>
        <v>0</v>
      </c>
      <c r="E45" s="737">
        <f t="shared" si="3"/>
        <v>0</v>
      </c>
      <c r="F45" s="687">
        <f>'3-3AG 204 Buget'!F45+'3-3AG 204 Venituri'!F45</f>
        <v>0</v>
      </c>
      <c r="G45" s="559">
        <f>'3-3AG 204 Buget'!G45+'3-3AG 204 Venituri'!G45</f>
        <v>0</v>
      </c>
      <c r="H45" s="547"/>
    </row>
    <row r="46" spans="1:8" ht="15" customHeight="1">
      <c r="A46" s="575" t="s">
        <v>314</v>
      </c>
      <c r="B46" s="576">
        <v>140</v>
      </c>
      <c r="C46" s="578">
        <f>'3-3AG 204 Buget'!C46+'3-3AG 204 Venituri'!C46</f>
        <v>2</v>
      </c>
      <c r="D46" s="658">
        <f>'3-3AG 204 Buget'!D46+'3-3AG 204 Venituri'!D46</f>
        <v>2</v>
      </c>
      <c r="E46" s="738">
        <f t="shared" si="3"/>
        <v>1.6666666666666667</v>
      </c>
      <c r="F46" s="658">
        <f>'3-3AG 204 Buget'!F46+'3-3AG 204 Venituri'!F46</f>
        <v>2</v>
      </c>
      <c r="G46" s="579">
        <f>'3-3AG 204 Buget'!G46+'3-3AG 204 Venituri'!G46</f>
        <v>1</v>
      </c>
      <c r="H46" s="547"/>
    </row>
    <row r="47" spans="1:8" ht="15" customHeight="1">
      <c r="A47" s="589" t="s">
        <v>302</v>
      </c>
      <c r="B47" s="549">
        <v>141</v>
      </c>
      <c r="C47" s="628">
        <f>'3-3AG 204 Buget'!C47+'3-3AG 204 Venituri'!C47</f>
        <v>1</v>
      </c>
      <c r="D47" s="555">
        <f>'3-3AG 204 Buget'!D47+'3-3AG 204 Venituri'!D47</f>
        <v>1</v>
      </c>
      <c r="E47" s="737">
        <f t="shared" si="3"/>
        <v>1</v>
      </c>
      <c r="F47" s="555">
        <f>'3-3AG 204 Buget'!F47+'3-3AG 204 Venituri'!F47</f>
        <v>1</v>
      </c>
      <c r="G47" s="659">
        <f>'3-3AG 204 Buget'!G47+'3-3AG 204 Venituri'!G47</f>
        <v>1</v>
      </c>
      <c r="H47" s="547"/>
    </row>
    <row r="48" spans="1:8" ht="15" customHeight="1">
      <c r="A48" s="589" t="s">
        <v>313</v>
      </c>
      <c r="B48" s="549">
        <v>143</v>
      </c>
      <c r="C48" s="628">
        <f>'3-3AG 204 Buget'!C48+'3-3AG 204 Venituri'!C48</f>
        <v>0</v>
      </c>
      <c r="D48" s="555">
        <f>'3-3AG 204 Buget'!D48+'3-3AG 204 Venituri'!D48</f>
        <v>0</v>
      </c>
      <c r="E48" s="737">
        <f t="shared" si="3"/>
        <v>0</v>
      </c>
      <c r="F48" s="555">
        <f>'3-3AG 204 Buget'!F48+'3-3AG 204 Venituri'!F48</f>
        <v>0</v>
      </c>
      <c r="G48" s="659">
        <f>'3-3AG 204 Buget'!G48+'3-3AG 204 Venituri'!G48</f>
        <v>0</v>
      </c>
      <c r="H48" s="547"/>
    </row>
    <row r="49" spans="1:8" ht="15" customHeight="1">
      <c r="A49" s="580" t="s">
        <v>239</v>
      </c>
      <c r="B49" s="549">
        <v>144</v>
      </c>
      <c r="C49" s="628">
        <f>'3-3AG 204 Buget'!C49+'3-3AG 204 Venituri'!C49</f>
        <v>0</v>
      </c>
      <c r="D49" s="555">
        <f>'3-3AG 204 Buget'!D49+'3-3AG 204 Venituri'!D49</f>
        <v>0</v>
      </c>
      <c r="E49" s="737">
        <f t="shared" si="3"/>
        <v>0</v>
      </c>
      <c r="F49" s="555">
        <f>'3-3AG 204 Buget'!F49+'3-3AG 204 Venituri'!F49</f>
        <v>0</v>
      </c>
      <c r="G49" s="659">
        <f>'3-3AG 204 Buget'!G49+'3-3AG 204 Venituri'!G49</f>
        <v>0</v>
      </c>
      <c r="H49" s="547"/>
    </row>
    <row r="50" spans="1:8" ht="15" customHeight="1">
      <c r="A50" s="586" t="s">
        <v>238</v>
      </c>
      <c r="B50" s="584">
        <v>145</v>
      </c>
      <c r="C50" s="585">
        <f>'3-3AG 204 Buget'!C50+'3-3AG 204 Venituri'!C50</f>
        <v>2.5</v>
      </c>
      <c r="D50" s="686">
        <f>'3-3AG 204 Buget'!D50+'3-3AG 204 Venituri'!D50</f>
        <v>2.5</v>
      </c>
      <c r="E50" s="686">
        <f t="shared" si="3"/>
        <v>2.5</v>
      </c>
      <c r="F50" s="686">
        <f>'3-3AG 204 Buget'!F50+'3-3AG 204 Venituri'!F50</f>
        <v>2.5</v>
      </c>
      <c r="G50" s="645">
        <f>'3-3AG 204 Buget'!G50+'3-3AG 204 Venituri'!G50</f>
        <v>2.5</v>
      </c>
      <c r="H50" s="547"/>
    </row>
    <row r="51" spans="1:8" ht="15" customHeight="1">
      <c r="A51" s="575" t="s">
        <v>303</v>
      </c>
      <c r="B51" s="576">
        <v>150</v>
      </c>
      <c r="C51" s="578">
        <f>'3-3AG 204 Buget'!C51+'3-3AG 204 Venituri'!C51</f>
        <v>8</v>
      </c>
      <c r="D51" s="578">
        <f>'3-3AG 204 Buget'!D51+'3-3AG 204 Venituri'!D51</f>
        <v>8</v>
      </c>
      <c r="E51" s="738">
        <f t="shared" si="3"/>
        <v>8</v>
      </c>
      <c r="F51" s="578">
        <f>'3-3AG 204 Buget'!F51+'3-3AG 204 Venituri'!F51</f>
        <v>8</v>
      </c>
      <c r="G51" s="578">
        <f>'3-3AG 204 Buget'!G51+'3-3AG 204 Venituri'!G51</f>
        <v>8</v>
      </c>
      <c r="H51" s="547"/>
    </row>
    <row r="52" spans="1:8" ht="15" customHeight="1">
      <c r="A52" s="589" t="s">
        <v>239</v>
      </c>
      <c r="B52" s="588">
        <v>151</v>
      </c>
      <c r="C52" s="687">
        <f>'3-3AG 204 Buget'!C52+'3-3AG 204 Venituri'!C52</f>
        <v>0</v>
      </c>
      <c r="D52" s="558">
        <f>'3-3AG 204 Buget'!D52+'3-3AG 204 Venituri'!D52</f>
        <v>0</v>
      </c>
      <c r="E52" s="737">
        <f t="shared" si="3"/>
        <v>0</v>
      </c>
      <c r="F52" s="558">
        <f>'3-3AG 204 Buget'!F52+'3-3AG 204 Venituri'!F52</f>
        <v>0</v>
      </c>
      <c r="G52" s="558">
        <f>'3-3AG 204 Buget'!G52+'3-3AG 204 Venituri'!G52</f>
        <v>0</v>
      </c>
      <c r="H52" s="547"/>
    </row>
    <row r="53" spans="1:8" ht="15" customHeight="1">
      <c r="A53" s="586" t="s">
        <v>238</v>
      </c>
      <c r="B53" s="584">
        <v>153</v>
      </c>
      <c r="C53" s="585">
        <f>'3-3AG 204 Buget'!C53+'3-3AG 204 Venituri'!C53</f>
        <v>13.5</v>
      </c>
      <c r="D53" s="686">
        <f>'3-3AG 204 Buget'!D53+'3-3AG 204 Venituri'!D53</f>
        <v>13.5</v>
      </c>
      <c r="E53" s="686">
        <f t="shared" si="3"/>
        <v>13.5</v>
      </c>
      <c r="F53" s="686">
        <f>'3-3AG 204 Buget'!F53+'3-3AG 204 Venituri'!F53</f>
        <v>13.5</v>
      </c>
      <c r="G53" s="686">
        <f>'3-3AG 204 Buget'!G53+'3-3AG 204 Venituri'!G53</f>
        <v>13.5</v>
      </c>
      <c r="H53" s="547"/>
    </row>
    <row r="54" spans="1:8" ht="15" customHeight="1">
      <c r="A54" s="590" t="s">
        <v>241</v>
      </c>
      <c r="B54" s="553">
        <v>500</v>
      </c>
      <c r="C54" s="642">
        <f>C55+C56+C57</f>
        <v>859</v>
      </c>
      <c r="D54" s="642">
        <f>D55+D56+D57</f>
        <v>696.69999999999982</v>
      </c>
      <c r="E54" s="642">
        <f>E55+E56+E57</f>
        <v>696.69999999999982</v>
      </c>
      <c r="F54" s="669" t="s">
        <v>28</v>
      </c>
      <c r="G54" s="670" t="s">
        <v>28</v>
      </c>
      <c r="H54" s="547"/>
    </row>
    <row r="55" spans="1:8" ht="15" customHeight="1">
      <c r="A55" s="593" t="s">
        <v>242</v>
      </c>
      <c r="B55" s="551">
        <v>501</v>
      </c>
      <c r="C55" s="643">
        <f>C58+C67+C76+C85+C93+C94+C95</f>
        <v>665.9</v>
      </c>
      <c r="D55" s="643">
        <f>D58+D67+D76+D85+D93+D94+D95</f>
        <v>540.59999999999991</v>
      </c>
      <c r="E55" s="643">
        <f>E58+E67+E76+E85+E93+E94+E95</f>
        <v>540.59999999999991</v>
      </c>
      <c r="F55" s="671" t="s">
        <v>28</v>
      </c>
      <c r="G55" s="672" t="s">
        <v>28</v>
      </c>
      <c r="H55" s="547"/>
    </row>
    <row r="56" spans="1:8" ht="15" customHeight="1">
      <c r="A56" s="596" t="s">
        <v>57</v>
      </c>
      <c r="B56" s="588">
        <v>502</v>
      </c>
      <c r="C56" s="688">
        <f>'3-3AG 204 Buget'!C56+'3-3AG 204 Venituri'!C56</f>
        <v>153.30000000000001</v>
      </c>
      <c r="D56" s="689">
        <f>'3-3AG 204 Buget'!D56+'3-3AG 204 Venituri'!D56</f>
        <v>154.30000000000001</v>
      </c>
      <c r="E56" s="689">
        <f>'3-3AG 204 Buget'!E56+'3-3AG 204 Venituri'!E56</f>
        <v>154.30000000000001</v>
      </c>
      <c r="F56" s="558" t="s">
        <v>28</v>
      </c>
      <c r="G56" s="559" t="s">
        <v>28</v>
      </c>
      <c r="H56" s="547"/>
    </row>
    <row r="57" spans="1:8" ht="25.5" customHeight="1">
      <c r="A57" s="596" t="s">
        <v>243</v>
      </c>
      <c r="B57" s="588">
        <v>503</v>
      </c>
      <c r="C57" s="688">
        <f>'3-3AG 204 Buget'!C57+'3-3AG 204 Venituri'!C57</f>
        <v>39.799999999999997</v>
      </c>
      <c r="D57" s="689">
        <f>'3-3AG 204 Buget'!D57+'3-3AG 204 Venituri'!D57</f>
        <v>1.8</v>
      </c>
      <c r="E57" s="689">
        <f>'3-3AG 204 Buget'!E57+'3-3AG 204 Venituri'!E57</f>
        <v>1.8</v>
      </c>
      <c r="F57" s="558" t="s">
        <v>28</v>
      </c>
      <c r="G57" s="559" t="s">
        <v>28</v>
      </c>
      <c r="H57" s="547"/>
    </row>
    <row r="58" spans="1:8" ht="15" customHeight="1">
      <c r="A58" s="599" t="s">
        <v>244</v>
      </c>
      <c r="B58" s="600">
        <v>510</v>
      </c>
      <c r="C58" s="641">
        <f>C59+C60+C65</f>
        <v>0</v>
      </c>
      <c r="D58" s="641">
        <f>D59+D60+D65</f>
        <v>0</v>
      </c>
      <c r="E58" s="641">
        <f>E59+E60+E65</f>
        <v>0</v>
      </c>
      <c r="F58" s="661" t="s">
        <v>28</v>
      </c>
      <c r="G58" s="673" t="s">
        <v>28</v>
      </c>
      <c r="H58" s="547"/>
    </row>
    <row r="59" spans="1:8" ht="15" customHeight="1">
      <c r="A59" s="603" t="s">
        <v>285</v>
      </c>
      <c r="B59" s="604">
        <v>511</v>
      </c>
      <c r="C59" s="633">
        <f>'3-3AG 204 Buget'!C59+'3-3AG 204 Venituri'!C59</f>
        <v>0</v>
      </c>
      <c r="D59" s="674">
        <f>'3-3AG 204 Buget'!D59+'3-3AG 204 Venituri'!D59</f>
        <v>0</v>
      </c>
      <c r="E59" s="674">
        <f>'3-3AG 204 Buget'!E59+'3-3AG 204 Venituri'!E59</f>
        <v>0</v>
      </c>
      <c r="F59" s="674" t="s">
        <v>28</v>
      </c>
      <c r="G59" s="675" t="s">
        <v>28</v>
      </c>
      <c r="H59" s="547"/>
    </row>
    <row r="60" spans="1:8" ht="15" customHeight="1">
      <c r="A60" s="608" t="s">
        <v>345</v>
      </c>
      <c r="B60" s="604">
        <v>512</v>
      </c>
      <c r="C60" s="633">
        <f>'3-3AG 204 Buget'!C60+'3-3AG 204 Venituri'!C60</f>
        <v>0</v>
      </c>
      <c r="D60" s="633">
        <f>'3-3AG 204 Buget'!D60+'3-3AG 204 Venituri'!D60</f>
        <v>0</v>
      </c>
      <c r="E60" s="633">
        <f>'3-3AG 204 Buget'!E60+'3-3AG 204 Venituri'!E60</f>
        <v>0</v>
      </c>
      <c r="F60" s="674" t="s">
        <v>28</v>
      </c>
      <c r="G60" s="675" t="s">
        <v>28</v>
      </c>
      <c r="H60" s="547"/>
    </row>
    <row r="61" spans="1:8" ht="15" customHeight="1">
      <c r="A61" s="589" t="s">
        <v>245</v>
      </c>
      <c r="B61" s="549">
        <v>513</v>
      </c>
      <c r="C61" s="628">
        <f>'3-3AG 204 Buget'!C61+'3-3AG 204 Venituri'!C61</f>
        <v>0</v>
      </c>
      <c r="D61" s="555">
        <f>'3-3AG 204 Buget'!D61+'3-3AG 204 Venituri'!D61</f>
        <v>0</v>
      </c>
      <c r="E61" s="555">
        <f>'3-3AG 204 Buget'!E61+'3-3AG 204 Venituri'!E61</f>
        <v>0</v>
      </c>
      <c r="F61" s="555" t="s">
        <v>28</v>
      </c>
      <c r="G61" s="659" t="s">
        <v>28</v>
      </c>
      <c r="H61" s="547"/>
    </row>
    <row r="62" spans="1:8" ht="15" customHeight="1">
      <c r="A62" s="589" t="s">
        <v>246</v>
      </c>
      <c r="B62" s="549">
        <v>514</v>
      </c>
      <c r="C62" s="628">
        <f>'3-3AG 204 Buget'!C62+'3-3AG 204 Venituri'!C62</f>
        <v>0</v>
      </c>
      <c r="D62" s="555">
        <f>'3-3AG 204 Buget'!D62+'3-3AG 204 Venituri'!D62</f>
        <v>0</v>
      </c>
      <c r="E62" s="555">
        <f>'3-3AG 204 Buget'!E62+'3-3AG 204 Venituri'!E62</f>
        <v>0</v>
      </c>
      <c r="F62" s="555" t="s">
        <v>28</v>
      </c>
      <c r="G62" s="659" t="s">
        <v>28</v>
      </c>
      <c r="H62" s="547"/>
    </row>
    <row r="63" spans="1:8" ht="15" customHeight="1">
      <c r="A63" s="589" t="s">
        <v>247</v>
      </c>
      <c r="B63" s="549">
        <v>515</v>
      </c>
      <c r="C63" s="628">
        <f>'3-3AG 204 Buget'!C63+'3-3AG 204 Venituri'!C63</f>
        <v>0</v>
      </c>
      <c r="D63" s="555">
        <f>'3-3AG 204 Buget'!D63+'3-3AG 204 Venituri'!D63</f>
        <v>0</v>
      </c>
      <c r="E63" s="555">
        <f>'3-3AG 204 Buget'!E63+'3-3AG 204 Venituri'!E63</f>
        <v>0</v>
      </c>
      <c r="F63" s="555" t="s">
        <v>28</v>
      </c>
      <c r="G63" s="659" t="s">
        <v>28</v>
      </c>
      <c r="H63" s="547"/>
    </row>
    <row r="64" spans="1:8" ht="15" customHeight="1">
      <c r="A64" s="589" t="s">
        <v>248</v>
      </c>
      <c r="B64" s="549">
        <v>516</v>
      </c>
      <c r="C64" s="628">
        <f>'3-3AG 204 Buget'!C64+'3-3AG 204 Venituri'!C64</f>
        <v>0</v>
      </c>
      <c r="D64" s="555">
        <f>'3-3AG 204 Buget'!D64+'3-3AG 204 Venituri'!D64</f>
        <v>0</v>
      </c>
      <c r="E64" s="555">
        <f>'3-3AG 204 Buget'!E64+'3-3AG 204 Venituri'!E64</f>
        <v>0</v>
      </c>
      <c r="F64" s="555" t="s">
        <v>28</v>
      </c>
      <c r="G64" s="659" t="s">
        <v>28</v>
      </c>
      <c r="H64" s="547"/>
    </row>
    <row r="65" spans="1:8" ht="15" customHeight="1">
      <c r="A65" s="608" t="s">
        <v>346</v>
      </c>
      <c r="B65" s="604">
        <v>517</v>
      </c>
      <c r="C65" s="633">
        <f>'3-3AG 204 Buget'!C65+'3-3AG 204 Venituri'!C65</f>
        <v>0</v>
      </c>
      <c r="D65" s="633">
        <f>'3-3AG 204 Buget'!D65+'3-3AG 204 Venituri'!D65</f>
        <v>0</v>
      </c>
      <c r="E65" s="633">
        <f>'3-3AG 204 Buget'!E65+'3-3AG 204 Venituri'!E65</f>
        <v>0</v>
      </c>
      <c r="F65" s="674" t="s">
        <v>28</v>
      </c>
      <c r="G65" s="675" t="s">
        <v>28</v>
      </c>
      <c r="H65" s="547"/>
    </row>
    <row r="66" spans="1:8" ht="15" customHeight="1">
      <c r="A66" s="589" t="s">
        <v>305</v>
      </c>
      <c r="B66" s="549">
        <v>518</v>
      </c>
      <c r="C66" s="628">
        <f>'3-3AG 204 Buget'!C66+'3-3AG 204 Venituri'!C66</f>
        <v>0</v>
      </c>
      <c r="D66" s="555">
        <f>'3-3AG 204 Buget'!D66+'3-3AG 204 Venituri'!D66</f>
        <v>0</v>
      </c>
      <c r="E66" s="555">
        <f>'3-3AG 204 Buget'!E66+'3-3AG 204 Venituri'!E66</f>
        <v>0</v>
      </c>
      <c r="F66" s="555" t="s">
        <v>28</v>
      </c>
      <c r="G66" s="659" t="s">
        <v>28</v>
      </c>
      <c r="H66" s="547"/>
    </row>
    <row r="67" spans="1:8" ht="15" customHeight="1">
      <c r="A67" s="611" t="s">
        <v>306</v>
      </c>
      <c r="B67" s="600">
        <v>520</v>
      </c>
      <c r="C67" s="641">
        <f>C68+C69+C74</f>
        <v>0</v>
      </c>
      <c r="D67" s="641">
        <f>D68+D69+D74</f>
        <v>0</v>
      </c>
      <c r="E67" s="641">
        <f>E68+E69+E74</f>
        <v>0</v>
      </c>
      <c r="F67" s="661" t="s">
        <v>28</v>
      </c>
      <c r="G67" s="673" t="s">
        <v>28</v>
      </c>
      <c r="H67" s="547"/>
    </row>
    <row r="68" spans="1:8" ht="15" customHeight="1">
      <c r="A68" s="603" t="s">
        <v>285</v>
      </c>
      <c r="B68" s="604">
        <v>521</v>
      </c>
      <c r="C68" s="633">
        <f>'3-3AG 204 Buget'!C68+'3-3AG 204 Venituri'!C68</f>
        <v>0</v>
      </c>
      <c r="D68" s="674">
        <f>'3-3AG 204 Buget'!D68+'3-3AG 204 Venituri'!D68</f>
        <v>0</v>
      </c>
      <c r="E68" s="674">
        <f>'3-3AG 204 Buget'!E68+'3-3AG 204 Venituri'!E68</f>
        <v>0</v>
      </c>
      <c r="F68" s="674" t="s">
        <v>28</v>
      </c>
      <c r="G68" s="675" t="s">
        <v>28</v>
      </c>
      <c r="H68" s="547"/>
    </row>
    <row r="69" spans="1:8" ht="15" customHeight="1">
      <c r="A69" s="608" t="s">
        <v>304</v>
      </c>
      <c r="B69" s="604">
        <v>522</v>
      </c>
      <c r="C69" s="633">
        <f>'3-3AG 204 Buget'!C69+'3-3AG 204 Venituri'!C69</f>
        <v>0</v>
      </c>
      <c r="D69" s="633">
        <f>'3-3AG 204 Buget'!D69+'3-3AG 204 Venituri'!D69</f>
        <v>0</v>
      </c>
      <c r="E69" s="633">
        <f>'3-3AG 204 Buget'!E69+'3-3AG 204 Venituri'!E69</f>
        <v>0</v>
      </c>
      <c r="F69" s="674" t="s">
        <v>28</v>
      </c>
      <c r="G69" s="675" t="s">
        <v>28</v>
      </c>
      <c r="H69" s="547"/>
    </row>
    <row r="70" spans="1:8" ht="15" customHeight="1">
      <c r="A70" s="589" t="s">
        <v>245</v>
      </c>
      <c r="B70" s="549">
        <v>523</v>
      </c>
      <c r="C70" s="628">
        <f>'3-3AG 204 Buget'!C70+'3-3AG 204 Venituri'!C70</f>
        <v>0</v>
      </c>
      <c r="D70" s="555">
        <f>'3-3AG 204 Buget'!D70+'3-3AG 204 Venituri'!D70</f>
        <v>0</v>
      </c>
      <c r="E70" s="555">
        <f>'3-3AG 204 Buget'!E70+'3-3AG 204 Venituri'!E70</f>
        <v>0</v>
      </c>
      <c r="F70" s="555" t="s">
        <v>28</v>
      </c>
      <c r="G70" s="659" t="s">
        <v>28</v>
      </c>
      <c r="H70" s="547"/>
    </row>
    <row r="71" spans="1:8" ht="15" customHeight="1">
      <c r="A71" s="589" t="s">
        <v>246</v>
      </c>
      <c r="B71" s="549">
        <v>524</v>
      </c>
      <c r="C71" s="628">
        <f>'3-3AG 204 Buget'!C71+'3-3AG 204 Venituri'!C71</f>
        <v>0</v>
      </c>
      <c r="D71" s="555">
        <f>'3-3AG 204 Buget'!D71+'3-3AG 204 Venituri'!D71</f>
        <v>0</v>
      </c>
      <c r="E71" s="555">
        <f>'3-3AG 204 Buget'!E71+'3-3AG 204 Venituri'!E71</f>
        <v>0</v>
      </c>
      <c r="F71" s="555" t="s">
        <v>28</v>
      </c>
      <c r="G71" s="659" t="s">
        <v>28</v>
      </c>
      <c r="H71" s="547"/>
    </row>
    <row r="72" spans="1:8" ht="15" customHeight="1">
      <c r="A72" s="589" t="s">
        <v>247</v>
      </c>
      <c r="B72" s="549">
        <v>525</v>
      </c>
      <c r="C72" s="628">
        <f>'3-3AG 204 Buget'!C72+'3-3AG 204 Venituri'!C72</f>
        <v>0</v>
      </c>
      <c r="D72" s="555">
        <f>'3-3AG 204 Buget'!D72+'3-3AG 204 Venituri'!D72</f>
        <v>0</v>
      </c>
      <c r="E72" s="555">
        <f>'3-3AG 204 Buget'!E72+'3-3AG 204 Venituri'!E72</f>
        <v>0</v>
      </c>
      <c r="F72" s="555" t="s">
        <v>28</v>
      </c>
      <c r="G72" s="659" t="s">
        <v>28</v>
      </c>
      <c r="H72" s="547"/>
    </row>
    <row r="73" spans="1:8" ht="15" customHeight="1">
      <c r="A73" s="589" t="s">
        <v>248</v>
      </c>
      <c r="B73" s="549">
        <v>526</v>
      </c>
      <c r="C73" s="628">
        <f>'3-3AG 204 Buget'!C73+'3-3AG 204 Venituri'!C73</f>
        <v>0</v>
      </c>
      <c r="D73" s="555">
        <f>'3-3AG 204 Buget'!D73+'3-3AG 204 Venituri'!D73</f>
        <v>0</v>
      </c>
      <c r="E73" s="555">
        <f>'3-3AG 204 Buget'!E73+'3-3AG 204 Venituri'!E73</f>
        <v>0</v>
      </c>
      <c r="F73" s="555" t="s">
        <v>28</v>
      </c>
      <c r="G73" s="659" t="s">
        <v>28</v>
      </c>
      <c r="H73" s="547"/>
    </row>
    <row r="74" spans="1:8" ht="15" customHeight="1">
      <c r="A74" s="608" t="s">
        <v>346</v>
      </c>
      <c r="B74" s="604">
        <v>528</v>
      </c>
      <c r="C74" s="633">
        <f>'3-3AG 204 Buget'!C74+'3-3AG 204 Venituri'!C74</f>
        <v>0</v>
      </c>
      <c r="D74" s="674">
        <f>'3-3AG 204 Buget'!D74+'3-3AG 204 Venituri'!D74</f>
        <v>0</v>
      </c>
      <c r="E74" s="674">
        <f>'3-3AG 204 Buget'!E74+'3-3AG 204 Venituri'!E74</f>
        <v>0</v>
      </c>
      <c r="F74" s="674" t="s">
        <v>28</v>
      </c>
      <c r="G74" s="675" t="s">
        <v>28</v>
      </c>
      <c r="H74" s="547"/>
    </row>
    <row r="75" spans="1:8" ht="15" customHeight="1">
      <c r="A75" s="589" t="s">
        <v>305</v>
      </c>
      <c r="B75" s="549">
        <v>527</v>
      </c>
      <c r="C75" s="628">
        <f>'3-3AG 204 Buget'!C75+'3-3AG 204 Venituri'!C75</f>
        <v>0</v>
      </c>
      <c r="D75" s="555">
        <f>'3-3AG 204 Buget'!D75+'3-3AG 204 Venituri'!D75</f>
        <v>0</v>
      </c>
      <c r="E75" s="555">
        <f>'3-3AG 204 Buget'!E75+'3-3AG 204 Venituri'!E75</f>
        <v>0</v>
      </c>
      <c r="F75" s="555" t="s">
        <v>28</v>
      </c>
      <c r="G75" s="659" t="s">
        <v>28</v>
      </c>
      <c r="H75" s="547"/>
    </row>
    <row r="76" spans="1:8" ht="15" customHeight="1">
      <c r="A76" s="612" t="s">
        <v>249</v>
      </c>
      <c r="B76" s="613">
        <v>530</v>
      </c>
      <c r="C76" s="646">
        <f>C77+C78+C83</f>
        <v>156</v>
      </c>
      <c r="D76" s="646">
        <f t="shared" ref="D76:E76" si="8">D77+D78+D83</f>
        <v>165</v>
      </c>
      <c r="E76" s="646">
        <f t="shared" si="8"/>
        <v>165</v>
      </c>
      <c r="F76" s="676" t="s">
        <v>28</v>
      </c>
      <c r="G76" s="677" t="s">
        <v>28</v>
      </c>
      <c r="H76" s="547"/>
    </row>
    <row r="77" spans="1:8" ht="15" customHeight="1">
      <c r="A77" s="603" t="s">
        <v>285</v>
      </c>
      <c r="B77" s="604">
        <v>531</v>
      </c>
      <c r="C77" s="633">
        <f>'3-3AG 204 Buget'!C77+'3-3AG 204 Venituri'!C77</f>
        <v>123</v>
      </c>
      <c r="D77" s="674">
        <f>'3-3AG 204 Buget'!D77+'3-3AG 204 Venituri'!D77</f>
        <v>154.6</v>
      </c>
      <c r="E77" s="674">
        <f>'3-3AG 204 Buget'!E77+'3-3AG 204 Venituri'!E77</f>
        <v>154.6</v>
      </c>
      <c r="F77" s="674" t="s">
        <v>28</v>
      </c>
      <c r="G77" s="675" t="s">
        <v>28</v>
      </c>
      <c r="H77" s="547"/>
    </row>
    <row r="78" spans="1:8" ht="15" customHeight="1">
      <c r="A78" s="608" t="s">
        <v>304</v>
      </c>
      <c r="B78" s="604">
        <v>532</v>
      </c>
      <c r="C78" s="633">
        <f>'3-3AG 204 Buget'!C78+'3-3AG 204 Venituri'!C78</f>
        <v>33</v>
      </c>
      <c r="D78" s="633">
        <f>'3-3AG 204 Buget'!D78+'3-3AG 204 Venituri'!D78</f>
        <v>10.4</v>
      </c>
      <c r="E78" s="633">
        <f>'3-3AG 204 Buget'!E78+'3-3AG 204 Venituri'!E78</f>
        <v>10.4</v>
      </c>
      <c r="F78" s="674" t="s">
        <v>28</v>
      </c>
      <c r="G78" s="675" t="s">
        <v>28</v>
      </c>
      <c r="H78" s="547"/>
    </row>
    <row r="79" spans="1:8" ht="15" customHeight="1">
      <c r="A79" s="589" t="s">
        <v>245</v>
      </c>
      <c r="B79" s="549">
        <v>533</v>
      </c>
      <c r="C79" s="628">
        <f>'3-3AG 204 Buget'!C79+'3-3AG 204 Venituri'!C79</f>
        <v>0</v>
      </c>
      <c r="D79" s="555">
        <f>'3-3AG 204 Buget'!D79+'3-3AG 204 Venituri'!D79</f>
        <v>0</v>
      </c>
      <c r="E79" s="555">
        <f>'3-3AG 204 Buget'!E79+'3-3AG 204 Venituri'!E79</f>
        <v>0</v>
      </c>
      <c r="F79" s="555" t="s">
        <v>28</v>
      </c>
      <c r="G79" s="659" t="s">
        <v>28</v>
      </c>
      <c r="H79" s="547"/>
    </row>
    <row r="80" spans="1:8" ht="15" customHeight="1">
      <c r="A80" s="589" t="s">
        <v>246</v>
      </c>
      <c r="B80" s="549">
        <v>534</v>
      </c>
      <c r="C80" s="628">
        <f>'3-3AG 204 Buget'!C80+'3-3AG 204 Venituri'!C80</f>
        <v>0</v>
      </c>
      <c r="D80" s="555">
        <f>'3-3AG 204 Buget'!D80+'3-3AG 204 Venituri'!D80</f>
        <v>0</v>
      </c>
      <c r="E80" s="555">
        <f>'3-3AG 204 Buget'!E80+'3-3AG 204 Venituri'!E80</f>
        <v>0</v>
      </c>
      <c r="F80" s="555" t="s">
        <v>28</v>
      </c>
      <c r="G80" s="659" t="s">
        <v>28</v>
      </c>
      <c r="H80" s="547"/>
    </row>
    <row r="81" spans="1:8" ht="15" customHeight="1">
      <c r="A81" s="589" t="s">
        <v>247</v>
      </c>
      <c r="B81" s="549">
        <v>535</v>
      </c>
      <c r="C81" s="628">
        <f>'3-3AG 204 Buget'!C81+'3-3AG 204 Venituri'!C81</f>
        <v>20.7</v>
      </c>
      <c r="D81" s="555">
        <f>'3-3AG 204 Buget'!D81+'3-3AG 204 Venituri'!D81</f>
        <v>8.3000000000000007</v>
      </c>
      <c r="E81" s="555">
        <f>'3-3AG 204 Buget'!E81+'3-3AG 204 Venituri'!E81</f>
        <v>8.3000000000000007</v>
      </c>
      <c r="F81" s="555" t="s">
        <v>28</v>
      </c>
      <c r="G81" s="659" t="s">
        <v>28</v>
      </c>
      <c r="H81" s="547"/>
    </row>
    <row r="82" spans="1:8" ht="15" customHeight="1">
      <c r="A82" s="589" t="s">
        <v>248</v>
      </c>
      <c r="B82" s="549">
        <v>536</v>
      </c>
      <c r="C82" s="628">
        <f>'3-3AG 204 Buget'!C82+'3-3AG 204 Venituri'!C82</f>
        <v>12.3</v>
      </c>
      <c r="D82" s="555">
        <f>'3-3AG 204 Buget'!D82+'3-3AG 204 Venituri'!D82</f>
        <v>5.2</v>
      </c>
      <c r="E82" s="555">
        <f>'3-3AG 204 Buget'!E82+'3-3AG 204 Venituri'!E82</f>
        <v>5.2</v>
      </c>
      <c r="F82" s="555" t="s">
        <v>28</v>
      </c>
      <c r="G82" s="659" t="s">
        <v>28</v>
      </c>
      <c r="H82" s="547"/>
    </row>
    <row r="83" spans="1:8" ht="15" customHeight="1">
      <c r="A83" s="608" t="s">
        <v>346</v>
      </c>
      <c r="B83" s="604">
        <v>537</v>
      </c>
      <c r="C83" s="633">
        <f>'3-3AG 204 Buget'!C83+'3-3AG 204 Venituri'!C83</f>
        <v>0</v>
      </c>
      <c r="D83" s="633">
        <f>'3-3AG 204 Buget'!D83+'3-3AG 204 Venituri'!D83</f>
        <v>0</v>
      </c>
      <c r="E83" s="633">
        <f>'3-3AG 204 Buget'!E83+'3-3AG 204 Venituri'!E83</f>
        <v>0</v>
      </c>
      <c r="F83" s="674" t="s">
        <v>28</v>
      </c>
      <c r="G83" s="675" t="s">
        <v>28</v>
      </c>
      <c r="H83" s="547"/>
    </row>
    <row r="84" spans="1:8" ht="15" customHeight="1">
      <c r="A84" s="589" t="s">
        <v>305</v>
      </c>
      <c r="B84" s="549">
        <v>538</v>
      </c>
      <c r="C84" s="628">
        <f>'3-3AG 204 Buget'!C84+'3-3AG 204 Venituri'!C84</f>
        <v>0</v>
      </c>
      <c r="D84" s="555">
        <f>'3-3AG 204 Buget'!D84+'3-3AG 204 Venituri'!D84</f>
        <v>0</v>
      </c>
      <c r="E84" s="555">
        <f>'3-3AG 204 Buget'!E84+'3-3AG 204 Venituri'!E84</f>
        <v>0</v>
      </c>
      <c r="F84" s="555" t="s">
        <v>28</v>
      </c>
      <c r="G84" s="659" t="s">
        <v>28</v>
      </c>
      <c r="H84" s="547"/>
    </row>
    <row r="85" spans="1:8" ht="19.5" customHeight="1">
      <c r="A85" s="611" t="s">
        <v>318</v>
      </c>
      <c r="B85" s="600">
        <v>540</v>
      </c>
      <c r="C85" s="641">
        <f>C86+C87+C91</f>
        <v>509.9</v>
      </c>
      <c r="D85" s="641">
        <f>D86+D87+D91</f>
        <v>375.59999999999997</v>
      </c>
      <c r="E85" s="641">
        <f>E86+E87+E91</f>
        <v>375.59999999999997</v>
      </c>
      <c r="F85" s="678" t="s">
        <v>28</v>
      </c>
      <c r="G85" s="679" t="s">
        <v>28</v>
      </c>
      <c r="H85" s="547"/>
    </row>
    <row r="86" spans="1:8" ht="15" customHeight="1">
      <c r="A86" s="603" t="s">
        <v>285</v>
      </c>
      <c r="B86" s="604">
        <v>541</v>
      </c>
      <c r="C86" s="633">
        <f>'3-3AG 204 Buget'!C86+'3-3AG 204 Venituri'!C86</f>
        <v>408.3</v>
      </c>
      <c r="D86" s="674">
        <f>'3-3AG 204 Buget'!D86+'3-3AG 204 Venituri'!D86</f>
        <v>336.2</v>
      </c>
      <c r="E86" s="674">
        <f>'3-3AG 204 Buget'!E86+'3-3AG 204 Venituri'!E86</f>
        <v>336.2</v>
      </c>
      <c r="F86" s="674" t="s">
        <v>28</v>
      </c>
      <c r="G86" s="675" t="s">
        <v>28</v>
      </c>
      <c r="H86" s="547"/>
    </row>
    <row r="87" spans="1:8" ht="15" customHeight="1">
      <c r="A87" s="608" t="s">
        <v>304</v>
      </c>
      <c r="B87" s="604">
        <v>542</v>
      </c>
      <c r="C87" s="633">
        <f>'3-3AG 204 Buget'!C87+'3-3AG 204 Venituri'!C87</f>
        <v>101.6</v>
      </c>
      <c r="D87" s="633">
        <f>'3-3AG 204 Buget'!D87+'3-3AG 204 Venituri'!D87</f>
        <v>39.4</v>
      </c>
      <c r="E87" s="633">
        <f>'3-3AG 204 Buget'!E87+'3-3AG 204 Venituri'!E87</f>
        <v>39.4</v>
      </c>
      <c r="F87" s="674" t="s">
        <v>28</v>
      </c>
      <c r="G87" s="675" t="s">
        <v>28</v>
      </c>
      <c r="H87" s="547"/>
    </row>
    <row r="88" spans="1:8" ht="15" customHeight="1">
      <c r="A88" s="589" t="s">
        <v>247</v>
      </c>
      <c r="B88" s="549">
        <v>543</v>
      </c>
      <c r="C88" s="628">
        <f>'3-3AG 204 Buget'!C88+'3-3AG 204 Venituri'!C88</f>
        <v>60.8</v>
      </c>
      <c r="D88" s="555">
        <f>'3-3AG 204 Buget'!D88+'3-3AG 204 Venituri'!D88</f>
        <v>24.7</v>
      </c>
      <c r="E88" s="555">
        <f>'3-3AG 204 Buget'!E88+'3-3AG 204 Venituri'!E88</f>
        <v>24.7</v>
      </c>
      <c r="F88" s="555" t="s">
        <v>28</v>
      </c>
      <c r="G88" s="659" t="s">
        <v>28</v>
      </c>
      <c r="H88" s="547"/>
    </row>
    <row r="89" spans="1:8" ht="15" customHeight="1">
      <c r="A89" s="589" t="s">
        <v>248</v>
      </c>
      <c r="B89" s="549">
        <v>544</v>
      </c>
      <c r="C89" s="628">
        <f>'3-3AG 204 Buget'!C89+'3-3AG 204 Venituri'!C89</f>
        <v>40.799999999999997</v>
      </c>
      <c r="D89" s="555">
        <f>'3-3AG 204 Buget'!D89+'3-3AG 204 Venituri'!D89</f>
        <v>14.7</v>
      </c>
      <c r="E89" s="555">
        <f>'3-3AG 204 Buget'!E89+'3-3AG 204 Venituri'!E89</f>
        <v>14.7</v>
      </c>
      <c r="F89" s="555" t="s">
        <v>28</v>
      </c>
      <c r="G89" s="659" t="s">
        <v>28</v>
      </c>
      <c r="H89" s="547"/>
    </row>
    <row r="90" spans="1:8" ht="15" customHeight="1">
      <c r="A90" s="589" t="s">
        <v>307</v>
      </c>
      <c r="B90" s="549">
        <v>545</v>
      </c>
      <c r="C90" s="628">
        <f>'3-3AG 204 Buget'!C90+'3-3AG 204 Venituri'!C90</f>
        <v>0</v>
      </c>
      <c r="D90" s="555">
        <f>'3-3AG 204 Buget'!D90+'3-3AG 204 Venituri'!D90</f>
        <v>0</v>
      </c>
      <c r="E90" s="555">
        <f>'3-3AG 204 Buget'!E90+'3-3AG 204 Venituri'!E90</f>
        <v>0</v>
      </c>
      <c r="F90" s="555" t="s">
        <v>28</v>
      </c>
      <c r="G90" s="659" t="s">
        <v>28</v>
      </c>
      <c r="H90" s="547"/>
    </row>
    <row r="91" spans="1:8" ht="15" customHeight="1">
      <c r="A91" s="608" t="s">
        <v>346</v>
      </c>
      <c r="B91" s="604">
        <v>546</v>
      </c>
      <c r="C91" s="633">
        <f>'3-3AG 204 Buget'!C91+'3-3AG 204 Venituri'!C91</f>
        <v>0</v>
      </c>
      <c r="D91" s="633">
        <f>'3-3AG 204 Buget'!D91+'3-3AG 204 Venituri'!D91</f>
        <v>0</v>
      </c>
      <c r="E91" s="633">
        <f>'3-3AG 204 Buget'!E91+'3-3AG 204 Venituri'!E91</f>
        <v>0</v>
      </c>
      <c r="F91" s="674" t="s">
        <v>28</v>
      </c>
      <c r="G91" s="675" t="s">
        <v>28</v>
      </c>
      <c r="H91" s="547"/>
    </row>
    <row r="92" spans="1:8" ht="15" customHeight="1">
      <c r="A92" s="589" t="s">
        <v>305</v>
      </c>
      <c r="B92" s="549">
        <v>547</v>
      </c>
      <c r="C92" s="628">
        <f>'3-3AG 204 Buget'!C92+'3-3AG 204 Venituri'!C92</f>
        <v>0</v>
      </c>
      <c r="D92" s="555">
        <f>'3-3AG 204 Buget'!D92+'3-3AG 204 Venituri'!D92</f>
        <v>0</v>
      </c>
      <c r="E92" s="555">
        <f>'3-3AG 204 Buget'!E92+'3-3AG 204 Venituri'!E92</f>
        <v>0</v>
      </c>
      <c r="F92" s="555"/>
      <c r="G92" s="659"/>
      <c r="H92" s="547"/>
    </row>
    <row r="93" spans="1:8" ht="15" customHeight="1">
      <c r="A93" s="611" t="s">
        <v>250</v>
      </c>
      <c r="B93" s="600">
        <v>550</v>
      </c>
      <c r="C93" s="660">
        <f>'3-3AG 204 Buget'!C93+'3-3AG 204 Venituri'!C93</f>
        <v>0</v>
      </c>
      <c r="D93" s="661">
        <f>'3-3AG 204 Buget'!D93+'3-3AG 204 Venituri'!D93</f>
        <v>0</v>
      </c>
      <c r="E93" s="661">
        <f>'3-3AG 204 Buget'!E93+'3-3AG 204 Venituri'!E93</f>
        <v>0</v>
      </c>
      <c r="F93" s="661" t="s">
        <v>28</v>
      </c>
      <c r="G93" s="673" t="s">
        <v>28</v>
      </c>
      <c r="H93" s="547"/>
    </row>
    <row r="94" spans="1:8" ht="15" customHeight="1">
      <c r="A94" s="611" t="s">
        <v>251</v>
      </c>
      <c r="B94" s="600">
        <v>560</v>
      </c>
      <c r="C94" s="660">
        <f>'3-3AG 204 Buget'!C94+'3-3AG 204 Venituri'!C94</f>
        <v>0</v>
      </c>
      <c r="D94" s="661">
        <f>'3-3AG 204 Buget'!D94+'3-3AG 204 Venituri'!D94</f>
        <v>0</v>
      </c>
      <c r="E94" s="661">
        <f>'3-3AG 204 Buget'!E94+'3-3AG 204 Venituri'!E94</f>
        <v>0</v>
      </c>
      <c r="F94" s="661" t="s">
        <v>28</v>
      </c>
      <c r="G94" s="673" t="s">
        <v>28</v>
      </c>
      <c r="H94" s="547"/>
    </row>
    <row r="95" spans="1:8" ht="15" customHeight="1">
      <c r="A95" s="599" t="s">
        <v>252</v>
      </c>
      <c r="B95" s="600">
        <v>570</v>
      </c>
      <c r="C95" s="660">
        <f>'3-3AG 204 Buget'!C95+'3-3AG 204 Venituri'!C95</f>
        <v>0</v>
      </c>
      <c r="D95" s="661">
        <f>'3-3AG 204 Buget'!D95+'3-3AG 204 Venituri'!D95</f>
        <v>0</v>
      </c>
      <c r="E95" s="661">
        <f>'3-3AG 204 Buget'!E95+'3-3AG 204 Venituri'!E95</f>
        <v>0</v>
      </c>
      <c r="F95" s="661" t="s">
        <v>28</v>
      </c>
      <c r="G95" s="673" t="s">
        <v>28</v>
      </c>
      <c r="H95" s="547"/>
    </row>
    <row r="96" spans="1:8" ht="15" customHeight="1">
      <c r="A96" s="619" t="s">
        <v>253</v>
      </c>
      <c r="B96" s="557">
        <v>900</v>
      </c>
      <c r="C96" s="662">
        <f>'3-3AG 204 Buget'!C96+'3-3AG 204 Venituri'!C96</f>
        <v>0</v>
      </c>
      <c r="D96" s="663">
        <f>'3-3AG 204 Buget'!D96+'3-3AG 204 Venituri'!D96</f>
        <v>0</v>
      </c>
      <c r="E96" s="663">
        <f>'3-3AG 204 Buget'!E96+'3-3AG 204 Venituri'!E96</f>
        <v>0</v>
      </c>
      <c r="F96" s="665" t="s">
        <v>254</v>
      </c>
      <c r="G96" s="680" t="s">
        <v>254</v>
      </c>
      <c r="H96" s="547"/>
    </row>
    <row r="97" spans="1:15" ht="15" customHeight="1">
      <c r="A97" s="619" t="s">
        <v>255</v>
      </c>
      <c r="B97" s="557">
        <v>901</v>
      </c>
      <c r="C97" s="664">
        <f>'3-3AG 204 Buget'!C97+'3-3AG 204 Venituri'!C97</f>
        <v>0</v>
      </c>
      <c r="D97" s="665">
        <f>'3-3AG 204 Buget'!D97+'3-3AG 204 Venituri'!D97</f>
        <v>0</v>
      </c>
      <c r="E97" s="665">
        <f>'3-3AG 204 Buget'!E97+'3-3AG 204 Venituri'!E97</f>
        <v>0</v>
      </c>
      <c r="F97" s="665" t="s">
        <v>254</v>
      </c>
      <c r="G97" s="680" t="s">
        <v>254</v>
      </c>
      <c r="H97" s="547"/>
    </row>
    <row r="98" spans="1:15" ht="23.25" customHeight="1">
      <c r="A98" s="622" t="s">
        <v>308</v>
      </c>
      <c r="B98" s="623"/>
      <c r="C98" s="666">
        <f>'3-3AG 204 Buget'!C98+'3-3AG 204 Venituri'!C98</f>
        <v>0</v>
      </c>
      <c r="D98" s="667">
        <f>'3-3AG 204 Buget'!D98+'3-3AG 204 Venituri'!D98</f>
        <v>0</v>
      </c>
      <c r="E98" s="667">
        <f>'3-3AG 204 Buget'!E98+'3-3AG 204 Venituri'!E98</f>
        <v>0</v>
      </c>
      <c r="F98" s="681" t="s">
        <v>254</v>
      </c>
      <c r="G98" s="682" t="s">
        <v>254</v>
      </c>
      <c r="H98" s="547"/>
    </row>
    <row r="99" spans="1:15" ht="15" customHeight="1">
      <c r="A99" s="626" t="s">
        <v>373</v>
      </c>
      <c r="B99" s="627">
        <v>902</v>
      </c>
      <c r="C99" s="628">
        <f t="shared" ref="C99:E99" si="9">C98/(C41+C50)</f>
        <v>0</v>
      </c>
      <c r="D99" s="628">
        <f t="shared" si="9"/>
        <v>0</v>
      </c>
      <c r="E99" s="628">
        <f t="shared" si="9"/>
        <v>0</v>
      </c>
      <c r="F99" s="561" t="s">
        <v>254</v>
      </c>
      <c r="G99" s="683" t="s">
        <v>254</v>
      </c>
      <c r="H99" s="547"/>
    </row>
    <row r="100" spans="1:15" ht="15" customHeight="1">
      <c r="A100" s="626" t="s">
        <v>340</v>
      </c>
      <c r="B100" s="627">
        <v>903</v>
      </c>
      <c r="C100" s="628">
        <f>C98/C53</f>
        <v>0</v>
      </c>
      <c r="D100" s="628">
        <f t="shared" ref="D100:E100" si="10">D98/D53</f>
        <v>0</v>
      </c>
      <c r="E100" s="628">
        <f t="shared" si="10"/>
        <v>0</v>
      </c>
      <c r="F100" s="561" t="s">
        <v>254</v>
      </c>
      <c r="G100" s="683" t="s">
        <v>254</v>
      </c>
      <c r="H100" s="547"/>
    </row>
    <row r="101" spans="1:15" ht="23.25" customHeight="1" thickBot="1">
      <c r="A101" s="631" t="s">
        <v>349</v>
      </c>
      <c r="B101" s="632">
        <v>905</v>
      </c>
      <c r="C101" s="633">
        <f>(C41+C50)/C53</f>
        <v>0.18518518518518517</v>
      </c>
      <c r="D101" s="633">
        <f t="shared" ref="D101:E101" si="11">(D41+D50)/D53</f>
        <v>0.18518518518518517</v>
      </c>
      <c r="E101" s="633">
        <f t="shared" si="11"/>
        <v>0.18518518518518517</v>
      </c>
      <c r="F101" s="684" t="s">
        <v>254</v>
      </c>
      <c r="G101" s="685" t="s">
        <v>254</v>
      </c>
      <c r="H101" s="547"/>
    </row>
    <row r="102" spans="1:15" ht="16.5" customHeight="1">
      <c r="A102" s="636" t="s">
        <v>309</v>
      </c>
      <c r="B102" s="637"/>
      <c r="C102" s="637"/>
      <c r="D102" s="637"/>
      <c r="E102" s="637"/>
      <c r="F102" s="637"/>
      <c r="G102" s="547"/>
      <c r="H102" s="547"/>
    </row>
    <row r="103" spans="1:15" ht="36.75">
      <c r="A103" s="638" t="s">
        <v>310</v>
      </c>
      <c r="B103" s="639"/>
      <c r="C103" s="639"/>
      <c r="D103" s="639"/>
      <c r="E103" s="639"/>
      <c r="F103" s="639"/>
      <c r="G103" s="639"/>
    </row>
    <row r="104" spans="1:15" ht="25.5">
      <c r="A104" s="638" t="s">
        <v>311</v>
      </c>
      <c r="B104" s="637"/>
      <c r="C104" s="637"/>
      <c r="D104" s="637"/>
      <c r="E104" s="637"/>
      <c r="F104" s="637"/>
      <c r="G104" s="547"/>
      <c r="H104" s="228"/>
      <c r="I104" s="228"/>
      <c r="J104" s="228"/>
      <c r="K104" s="228"/>
    </row>
    <row r="105" spans="1:15" ht="25.5">
      <c r="A105" s="638" t="s">
        <v>312</v>
      </c>
      <c r="B105" s="637"/>
      <c r="C105" s="637"/>
      <c r="D105" s="637"/>
      <c r="E105" s="637"/>
      <c r="F105" s="637"/>
      <c r="G105" s="547"/>
      <c r="H105" s="228"/>
      <c r="I105" s="228"/>
      <c r="J105" s="228"/>
      <c r="K105" s="228"/>
    </row>
    <row r="106" spans="1:15" ht="15">
      <c r="A106" s="640"/>
      <c r="B106" s="637"/>
      <c r="C106" s="637"/>
      <c r="D106" s="637"/>
      <c r="E106" s="637"/>
      <c r="F106" s="637"/>
      <c r="G106" s="547"/>
      <c r="H106" s="228"/>
      <c r="I106" s="228"/>
      <c r="J106" s="228"/>
      <c r="K106" s="228"/>
    </row>
    <row r="107" spans="1:15" s="228" customFormat="1" ht="12.75" customHeight="1">
      <c r="A107" s="515" t="s">
        <v>46</v>
      </c>
      <c r="B107" s="513"/>
      <c r="C107" s="515"/>
      <c r="D107" s="332"/>
      <c r="E107" s="332"/>
      <c r="F107" s="332"/>
      <c r="H107" s="333"/>
      <c r="I107" s="333"/>
      <c r="J107" s="333"/>
      <c r="K107" s="333"/>
    </row>
    <row r="108" spans="1:15" s="228" customFormat="1" ht="10.5" customHeight="1">
      <c r="A108" s="232" t="s">
        <v>96</v>
      </c>
      <c r="B108" s="513"/>
      <c r="C108" s="232"/>
      <c r="D108" s="232"/>
      <c r="E108" s="232"/>
      <c r="F108" s="232"/>
      <c r="G108" s="232"/>
    </row>
    <row r="109" spans="1:15" s="228" customFormat="1">
      <c r="A109" s="1071" t="s">
        <v>47</v>
      </c>
      <c r="B109" s="1071"/>
      <c r="C109" s="107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</row>
    <row r="110" spans="1:15" s="228" customFormat="1">
      <c r="A110" s="514" t="s">
        <v>350</v>
      </c>
      <c r="B110" s="514"/>
      <c r="C110" s="514"/>
      <c r="D110" s="514"/>
      <c r="E110" s="514"/>
      <c r="F110" s="514"/>
      <c r="G110" s="514"/>
      <c r="H110" s="514"/>
      <c r="I110" s="514"/>
      <c r="J110" s="514"/>
      <c r="K110" s="514"/>
      <c r="L110" s="514"/>
      <c r="M110" s="514"/>
      <c r="N110" s="514"/>
      <c r="O110" s="514"/>
    </row>
    <row r="111" spans="1:15" s="228" customFormat="1">
      <c r="A111" s="514"/>
      <c r="B111" s="514"/>
      <c r="C111" s="514"/>
      <c r="D111" s="514"/>
      <c r="E111" s="514"/>
      <c r="F111" s="514"/>
      <c r="G111" s="514"/>
      <c r="H111" s="514"/>
      <c r="I111" s="514"/>
      <c r="J111" s="514"/>
      <c r="K111" s="514"/>
      <c r="L111" s="514"/>
      <c r="M111" s="514"/>
      <c r="N111" s="514"/>
      <c r="O111" s="514"/>
    </row>
    <row r="112" spans="1:15" s="152" customFormat="1" ht="18.75" customHeight="1">
      <c r="A112" s="310" t="s">
        <v>22</v>
      </c>
      <c r="B112" s="1138"/>
      <c r="C112" s="1138"/>
      <c r="D112" s="1024" t="s">
        <v>509</v>
      </c>
      <c r="E112" s="1024"/>
      <c r="F112" s="148"/>
    </row>
    <row r="113" spans="1:15" s="152" customFormat="1" ht="12" customHeight="1">
      <c r="A113" s="311"/>
      <c r="B113" s="1021" t="s">
        <v>23</v>
      </c>
      <c r="C113" s="1021"/>
      <c r="D113" s="1021" t="s">
        <v>24</v>
      </c>
      <c r="E113" s="1021"/>
      <c r="F113" s="335"/>
    </row>
    <row r="114" spans="1:15" s="152" customFormat="1" ht="17.25" customHeight="1">
      <c r="A114" s="310" t="s">
        <v>287</v>
      </c>
      <c r="B114" s="1085"/>
      <c r="C114" s="1085"/>
      <c r="D114" s="1025" t="s">
        <v>510</v>
      </c>
      <c r="E114" s="1025"/>
      <c r="F114" s="148"/>
    </row>
    <row r="115" spans="1:15" s="152" customFormat="1" ht="11.25" customHeight="1">
      <c r="A115" s="311"/>
      <c r="B115" s="1021" t="s">
        <v>23</v>
      </c>
      <c r="C115" s="1021"/>
      <c r="D115" s="1021" t="s">
        <v>24</v>
      </c>
      <c r="E115" s="1021"/>
      <c r="F115" s="335"/>
    </row>
    <row r="116" spans="1:15" s="152" customFormat="1" ht="15.75" customHeight="1">
      <c r="A116" s="310" t="s">
        <v>291</v>
      </c>
      <c r="B116" s="1138"/>
      <c r="C116" s="1138"/>
      <c r="D116" s="1024"/>
      <c r="E116" s="1024"/>
      <c r="F116" s="148"/>
    </row>
    <row r="117" spans="1:15" s="152" customFormat="1" ht="12.75" customHeight="1">
      <c r="A117" s="312"/>
      <c r="B117" s="1021" t="s">
        <v>23</v>
      </c>
      <c r="C117" s="1021"/>
      <c r="D117" s="1021" t="s">
        <v>24</v>
      </c>
      <c r="E117" s="1021"/>
      <c r="F117" s="335"/>
    </row>
    <row r="118" spans="1:15" s="152" customFormat="1" ht="12.75" customHeight="1">
      <c r="A118" s="312"/>
      <c r="B118" s="342"/>
      <c r="C118" s="342"/>
      <c r="D118" s="342"/>
      <c r="E118" s="342"/>
      <c r="F118" s="335"/>
    </row>
    <row r="119" spans="1:15" s="152" customFormat="1" ht="12.75" customHeight="1">
      <c r="A119" s="312"/>
      <c r="B119" s="342"/>
      <c r="C119" s="342"/>
      <c r="D119" s="342"/>
      <c r="E119" s="342"/>
      <c r="F119" s="335"/>
    </row>
    <row r="120" spans="1:15" s="152" customFormat="1" ht="15.75">
      <c r="A120" s="336" t="s">
        <v>117</v>
      </c>
      <c r="B120" s="337"/>
      <c r="C120" s="337"/>
      <c r="D120" s="337"/>
      <c r="E120" s="337"/>
      <c r="F120" s="337"/>
    </row>
    <row r="121" spans="1:15" s="152" customFormat="1" ht="15"/>
    <row r="122" spans="1:15" s="228" customFormat="1">
      <c r="A122" s="514"/>
      <c r="B122" s="514"/>
      <c r="C122" s="514"/>
      <c r="D122" s="514"/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</row>
    <row r="123" spans="1:15" s="228" customFormat="1">
      <c r="A123" s="514"/>
      <c r="B123" s="514"/>
      <c r="C123" s="514"/>
      <c r="D123" s="514"/>
      <c r="E123" s="514"/>
      <c r="F123" s="514"/>
      <c r="G123" s="514"/>
      <c r="H123" s="514"/>
      <c r="I123" s="514"/>
      <c r="J123" s="514"/>
      <c r="K123" s="514"/>
      <c r="L123" s="514"/>
      <c r="M123" s="514"/>
      <c r="N123" s="514"/>
      <c r="O123" s="514"/>
    </row>
    <row r="124" spans="1:15" s="228" customFormat="1">
      <c r="A124" s="514"/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514"/>
      <c r="M124" s="514"/>
      <c r="N124" s="514"/>
      <c r="O124" s="514"/>
    </row>
  </sheetData>
  <sheetProtection algorithmName="SHA-512" hashValue="Zn2WicGWmAQRVFYJBDm4VqgWVo+HbmmyYdfWmeZfqxpoQ6OLXsapAwrNyNCv0HkdbfLFDQwkbHIlAyDzVgAaqg==" saltValue="hK5HoEk9DDjooBqBq+nqcA==" spinCount="100000" sheet="1" objects="1" scenarios="1"/>
  <mergeCells count="32">
    <mergeCell ref="A13:E13"/>
    <mergeCell ref="E1:G1"/>
    <mergeCell ref="E2:G2"/>
    <mergeCell ref="F3:G3"/>
    <mergeCell ref="A4:G4"/>
    <mergeCell ref="A5:G5"/>
    <mergeCell ref="A6:G6"/>
    <mergeCell ref="A7:G7"/>
    <mergeCell ref="B8:C8"/>
    <mergeCell ref="A10:E10"/>
    <mergeCell ref="A11:E11"/>
    <mergeCell ref="A12:E12"/>
    <mergeCell ref="A14:E14"/>
    <mergeCell ref="A15:E15"/>
    <mergeCell ref="B16:E16"/>
    <mergeCell ref="A18:A19"/>
    <mergeCell ref="B18:B19"/>
    <mergeCell ref="C18:E18"/>
    <mergeCell ref="F18:G18"/>
    <mergeCell ref="A109:O109"/>
    <mergeCell ref="B112:C112"/>
    <mergeCell ref="D112:E112"/>
    <mergeCell ref="B113:C113"/>
    <mergeCell ref="D113:E113"/>
    <mergeCell ref="B117:C117"/>
    <mergeCell ref="D117:E117"/>
    <mergeCell ref="B114:C114"/>
    <mergeCell ref="D114:E114"/>
    <mergeCell ref="B115:C115"/>
    <mergeCell ref="D115:E115"/>
    <mergeCell ref="B116:C116"/>
    <mergeCell ref="D116:E116"/>
  </mergeCells>
  <pageMargins left="0.7" right="0.7" top="0.75" bottom="0.75" header="0.3" footer="0.3"/>
  <pageSetup paperSize="9" scale="76" orientation="portrait" verticalDpi="0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O124"/>
  <sheetViews>
    <sheetView view="pageBreakPreview" topLeftCell="A69" zoomScale="110" zoomScaleNormal="100" zoomScaleSheetLayoutView="110" workbookViewId="0">
      <selection activeCell="J21" sqref="J21"/>
    </sheetView>
  </sheetViews>
  <sheetFormatPr defaultRowHeight="12.75"/>
  <cols>
    <col min="1" max="1" width="43.140625" style="531" customWidth="1"/>
    <col min="2" max="2" width="9.140625" style="531" customWidth="1"/>
    <col min="3" max="3" width="13.42578125" style="531" customWidth="1"/>
    <col min="4" max="5" width="12.28515625" style="531" customWidth="1"/>
    <col min="6" max="6" width="11.7109375" style="531" customWidth="1"/>
    <col min="7" max="7" width="12.5703125" style="531" customWidth="1"/>
    <col min="8" max="8" width="10.42578125" style="530" customWidth="1"/>
    <col min="9" max="16384" width="9.140625" style="531"/>
  </cols>
  <sheetData>
    <row r="1" spans="1:8" ht="15">
      <c r="A1" s="529"/>
      <c r="B1" s="529"/>
      <c r="C1" s="529"/>
      <c r="D1" s="529"/>
      <c r="E1" s="1040" t="s">
        <v>25</v>
      </c>
      <c r="F1" s="1040"/>
      <c r="G1" s="1040"/>
      <c r="H1" s="531"/>
    </row>
    <row r="2" spans="1:8" ht="15">
      <c r="A2" s="529"/>
      <c r="B2" s="529"/>
      <c r="C2" s="529"/>
      <c r="D2" s="529"/>
      <c r="E2" s="1038" t="s">
        <v>388</v>
      </c>
      <c r="F2" s="1038"/>
      <c r="G2" s="1038"/>
      <c r="H2" s="531"/>
    </row>
    <row r="3" spans="1:8" ht="15">
      <c r="A3" s="529"/>
      <c r="B3" s="529"/>
      <c r="C3" s="529"/>
      <c r="D3" s="529"/>
      <c r="E3" s="529"/>
      <c r="F3" s="1123"/>
      <c r="G3" s="1123"/>
      <c r="H3" s="531"/>
    </row>
    <row r="4" spans="1:8">
      <c r="A4" s="1124" t="s">
        <v>326</v>
      </c>
      <c r="B4" s="1124"/>
      <c r="C4" s="1124"/>
      <c r="D4" s="1124"/>
      <c r="E4" s="1124"/>
      <c r="F4" s="1124"/>
      <c r="G4" s="1124"/>
      <c r="H4" s="531"/>
    </row>
    <row r="5" spans="1:8">
      <c r="A5" s="1125" t="s">
        <v>338</v>
      </c>
      <c r="B5" s="1124"/>
      <c r="C5" s="1124"/>
      <c r="D5" s="1124"/>
      <c r="E5" s="1124"/>
      <c r="F5" s="1124"/>
      <c r="G5" s="1124"/>
      <c r="H5" s="531"/>
    </row>
    <row r="6" spans="1:8">
      <c r="A6" s="1126" t="s">
        <v>201</v>
      </c>
      <c r="B6" s="1126"/>
      <c r="C6" s="1126"/>
      <c r="D6" s="1126"/>
      <c r="E6" s="1126"/>
      <c r="F6" s="1126"/>
      <c r="G6" s="1126"/>
      <c r="H6" s="531"/>
    </row>
    <row r="7" spans="1:8" ht="14.25">
      <c r="A7" s="1127" t="s">
        <v>499</v>
      </c>
      <c r="B7" s="1124"/>
      <c r="C7" s="1124"/>
      <c r="D7" s="1124"/>
      <c r="E7" s="1124"/>
      <c r="F7" s="1124"/>
      <c r="G7" s="1124"/>
      <c r="H7" s="531"/>
    </row>
    <row r="8" spans="1:8" ht="15">
      <c r="A8" s="565"/>
      <c r="B8" s="1128" t="s">
        <v>123</v>
      </c>
      <c r="C8" s="1128"/>
      <c r="D8" s="566"/>
      <c r="E8" s="566"/>
      <c r="F8" s="566"/>
      <c r="G8" s="566"/>
      <c r="H8" s="531"/>
    </row>
    <row r="9" spans="1:8" ht="15">
      <c r="A9" s="534"/>
      <c r="B9" s="529"/>
      <c r="C9" s="529"/>
      <c r="D9" s="529"/>
      <c r="E9" s="529"/>
      <c r="F9" s="535"/>
      <c r="G9" s="536" t="s">
        <v>27</v>
      </c>
      <c r="H9" s="531"/>
    </row>
    <row r="10" spans="1:8" ht="15">
      <c r="A10" s="1129" t="s">
        <v>551</v>
      </c>
      <c r="B10" s="1129"/>
      <c r="C10" s="1129"/>
      <c r="D10" s="1129"/>
      <c r="E10" s="1129"/>
      <c r="F10" s="537"/>
      <c r="G10" s="567" t="s">
        <v>392</v>
      </c>
      <c r="H10" s="531"/>
    </row>
    <row r="11" spans="1:8" ht="15">
      <c r="A11" s="1129" t="s">
        <v>550</v>
      </c>
      <c r="B11" s="1129"/>
      <c r="C11" s="1129"/>
      <c r="D11" s="1129"/>
      <c r="E11" s="1129"/>
      <c r="F11" s="537"/>
      <c r="G11" s="567" t="s">
        <v>393</v>
      </c>
      <c r="H11" s="531"/>
    </row>
    <row r="12" spans="1:8" ht="15">
      <c r="A12" s="1129" t="s">
        <v>466</v>
      </c>
      <c r="B12" s="1129"/>
      <c r="C12" s="1129"/>
      <c r="D12" s="1129"/>
      <c r="E12" s="1129"/>
      <c r="F12" s="537"/>
      <c r="G12" s="567" t="s">
        <v>394</v>
      </c>
      <c r="H12" s="531"/>
    </row>
    <row r="13" spans="1:8" ht="15">
      <c r="A13" s="1129" t="s">
        <v>549</v>
      </c>
      <c r="B13" s="1129"/>
      <c r="C13" s="1129"/>
      <c r="D13" s="1129"/>
      <c r="E13" s="1129"/>
      <c r="F13" s="537"/>
      <c r="G13" s="567" t="s">
        <v>396</v>
      </c>
      <c r="H13" s="531"/>
    </row>
    <row r="14" spans="1:8" ht="15" customHeight="1">
      <c r="A14" s="1135" t="s">
        <v>530</v>
      </c>
      <c r="B14" s="1135"/>
      <c r="C14" s="1135"/>
      <c r="D14" s="1135"/>
      <c r="E14" s="1135"/>
      <c r="F14" s="14"/>
      <c r="G14" s="125" t="s">
        <v>501</v>
      </c>
      <c r="H14" s="531"/>
    </row>
    <row r="15" spans="1:8" ht="15">
      <c r="A15" s="1129" t="s">
        <v>545</v>
      </c>
      <c r="B15" s="1129"/>
      <c r="C15" s="1129"/>
      <c r="D15" s="1129"/>
      <c r="E15" s="1129"/>
      <c r="F15" s="537"/>
      <c r="G15" s="567"/>
      <c r="H15" s="531"/>
    </row>
    <row r="16" spans="1:8" ht="15">
      <c r="A16" s="568"/>
      <c r="B16" s="1130" t="s">
        <v>548</v>
      </c>
      <c r="C16" s="1130"/>
      <c r="D16" s="1130"/>
      <c r="E16" s="1130"/>
      <c r="F16" s="541"/>
      <c r="G16" s="541"/>
      <c r="H16" s="531"/>
    </row>
    <row r="17" spans="1:8" ht="15.75" thickBot="1">
      <c r="A17" s="569" t="s">
        <v>201</v>
      </c>
      <c r="B17" s="529"/>
      <c r="C17" s="529"/>
      <c r="D17" s="529"/>
      <c r="E17" s="529"/>
      <c r="F17" s="529"/>
      <c r="G17" s="529"/>
    </row>
    <row r="18" spans="1:8" ht="13.5" thickBot="1">
      <c r="A18" s="1131" t="s">
        <v>227</v>
      </c>
      <c r="B18" s="1131" t="s">
        <v>286</v>
      </c>
      <c r="C18" s="1132" t="s">
        <v>282</v>
      </c>
      <c r="D18" s="1133"/>
      <c r="E18" s="1134"/>
      <c r="F18" s="1122" t="s">
        <v>232</v>
      </c>
      <c r="G18" s="1122"/>
    </row>
    <row r="19" spans="1:8" ht="39" thickBot="1">
      <c r="A19" s="1131"/>
      <c r="B19" s="1131"/>
      <c r="C19" s="570" t="s">
        <v>229</v>
      </c>
      <c r="D19" s="570" t="s">
        <v>230</v>
      </c>
      <c r="E19" s="570" t="s">
        <v>283</v>
      </c>
      <c r="F19" s="542" t="s">
        <v>131</v>
      </c>
      <c r="G19" s="542" t="s">
        <v>132</v>
      </c>
    </row>
    <row r="20" spans="1:8" ht="13.5" thickBot="1">
      <c r="A20" s="543">
        <v>1</v>
      </c>
      <c r="B20" s="543">
        <v>2</v>
      </c>
      <c r="C20" s="544">
        <v>3</v>
      </c>
      <c r="D20" s="544">
        <v>4</v>
      </c>
      <c r="E20" s="544">
        <v>5</v>
      </c>
      <c r="F20" s="544">
        <v>6</v>
      </c>
      <c r="G20" s="544">
        <v>7</v>
      </c>
    </row>
    <row r="21" spans="1:8">
      <c r="A21" s="571"/>
      <c r="B21" s="572"/>
      <c r="C21" s="573"/>
      <c r="D21" s="573"/>
      <c r="E21" s="573"/>
      <c r="F21" s="573"/>
      <c r="G21" s="574"/>
    </row>
    <row r="22" spans="1:8" ht="14.25">
      <c r="A22" s="575" t="s">
        <v>233</v>
      </c>
      <c r="B22" s="576">
        <v>100</v>
      </c>
      <c r="C22" s="64">
        <f>C30+C36+C46+C51</f>
        <v>10</v>
      </c>
      <c r="D22" s="64">
        <f t="shared" ref="D22:G22" si="0">D30+D36+D46+D51</f>
        <v>10</v>
      </c>
      <c r="E22" s="933">
        <f t="shared" si="0"/>
        <v>9.6666666666666661</v>
      </c>
      <c r="F22" s="64">
        <f t="shared" si="0"/>
        <v>10</v>
      </c>
      <c r="G22" s="70">
        <f t="shared" si="0"/>
        <v>9</v>
      </c>
      <c r="H22" s="547"/>
    </row>
    <row r="23" spans="1:8" ht="15">
      <c r="A23" s="580" t="s">
        <v>292</v>
      </c>
      <c r="B23" s="549">
        <v>101</v>
      </c>
      <c r="C23" s="24">
        <f>C31</f>
        <v>0</v>
      </c>
      <c r="D23" s="24">
        <f t="shared" ref="D23" si="1">D31</f>
        <v>0</v>
      </c>
      <c r="E23" s="934">
        <f>(F23*8+G23*4)/12</f>
        <v>0</v>
      </c>
      <c r="F23" s="24">
        <f t="shared" ref="F23:G23" si="2">F31</f>
        <v>0</v>
      </c>
      <c r="G23" s="24">
        <f t="shared" si="2"/>
        <v>0</v>
      </c>
      <c r="H23" s="547"/>
    </row>
    <row r="24" spans="1:8" ht="15">
      <c r="A24" s="580" t="s">
        <v>293</v>
      </c>
      <c r="B24" s="549">
        <v>102</v>
      </c>
      <c r="C24" s="24">
        <f>C37+C32+C47</f>
        <v>1</v>
      </c>
      <c r="D24" s="24">
        <f t="shared" ref="D24" si="3">D37+D32+D47</f>
        <v>1</v>
      </c>
      <c r="E24" s="934">
        <f t="shared" ref="E24:E53" si="4">(F24*8+G24*4)/12</f>
        <v>1</v>
      </c>
      <c r="F24" s="24">
        <f t="shared" ref="F24:G24" si="5">F37+F32+F47</f>
        <v>1</v>
      </c>
      <c r="G24" s="24">
        <f t="shared" si="5"/>
        <v>1</v>
      </c>
      <c r="H24" s="547"/>
    </row>
    <row r="25" spans="1:8" ht="15">
      <c r="A25" s="580" t="s">
        <v>236</v>
      </c>
      <c r="B25" s="549">
        <v>103</v>
      </c>
      <c r="C25" s="24">
        <f>C33+C38</f>
        <v>0</v>
      </c>
      <c r="D25" s="24">
        <f t="shared" ref="D25:D26" si="6">D33+D38</f>
        <v>0</v>
      </c>
      <c r="E25" s="934">
        <f t="shared" si="4"/>
        <v>0</v>
      </c>
      <c r="F25" s="24">
        <f t="shared" ref="F25:G26" si="7">F33+F38</f>
        <v>0</v>
      </c>
      <c r="G25" s="24">
        <f t="shared" si="7"/>
        <v>0</v>
      </c>
      <c r="H25" s="547"/>
    </row>
    <row r="26" spans="1:8" ht="15">
      <c r="A26" s="580" t="s">
        <v>237</v>
      </c>
      <c r="B26" s="549">
        <v>104</v>
      </c>
      <c r="C26" s="24">
        <f>C34+C39</f>
        <v>0</v>
      </c>
      <c r="D26" s="24">
        <f t="shared" si="6"/>
        <v>0</v>
      </c>
      <c r="E26" s="934">
        <f t="shared" si="4"/>
        <v>0</v>
      </c>
      <c r="F26" s="24">
        <f t="shared" si="7"/>
        <v>0</v>
      </c>
      <c r="G26" s="24">
        <f t="shared" si="7"/>
        <v>0</v>
      </c>
      <c r="H26" s="547"/>
    </row>
    <row r="27" spans="1:8" ht="15">
      <c r="A27" s="580" t="s">
        <v>315</v>
      </c>
      <c r="B27" s="549">
        <v>105</v>
      </c>
      <c r="C27" s="24">
        <f>C48</f>
        <v>0</v>
      </c>
      <c r="D27" s="24">
        <f t="shared" ref="D27" si="8">D48</f>
        <v>0</v>
      </c>
      <c r="E27" s="934">
        <f t="shared" si="4"/>
        <v>0</v>
      </c>
      <c r="F27" s="24">
        <f t="shared" ref="F27:G27" si="9">F48</f>
        <v>0</v>
      </c>
      <c r="G27" s="24">
        <f t="shared" si="9"/>
        <v>0</v>
      </c>
      <c r="H27" s="547"/>
    </row>
    <row r="28" spans="1:8" ht="15">
      <c r="A28" s="580" t="s">
        <v>235</v>
      </c>
      <c r="B28" s="549">
        <v>106</v>
      </c>
      <c r="C28" s="24">
        <f t="shared" ref="C28" si="10">C40+C49+C52</f>
        <v>0</v>
      </c>
      <c r="D28" s="24">
        <f>D40+D49+D52</f>
        <v>0</v>
      </c>
      <c r="E28" s="934">
        <f t="shared" si="4"/>
        <v>0</v>
      </c>
      <c r="F28" s="24">
        <f t="shared" ref="F28:G28" si="11">F40+F49+F52</f>
        <v>0</v>
      </c>
      <c r="G28" s="24">
        <f t="shared" si="11"/>
        <v>0</v>
      </c>
      <c r="H28" s="547"/>
    </row>
    <row r="29" spans="1:8" ht="14.25">
      <c r="A29" s="583" t="s">
        <v>234</v>
      </c>
      <c r="B29" s="584">
        <v>110</v>
      </c>
      <c r="C29" s="935">
        <f>C35+C41+C50+C53</f>
        <v>16</v>
      </c>
      <c r="D29" s="935">
        <f t="shared" ref="D29:G29" si="12">D35+D41+D50+D53</f>
        <v>16</v>
      </c>
      <c r="E29" s="935">
        <f t="shared" si="12"/>
        <v>16</v>
      </c>
      <c r="F29" s="935">
        <f t="shared" si="12"/>
        <v>16</v>
      </c>
      <c r="G29" s="936">
        <f t="shared" si="12"/>
        <v>16</v>
      </c>
      <c r="H29" s="547"/>
    </row>
    <row r="30" spans="1:8" ht="14.25">
      <c r="A30" s="575" t="s">
        <v>294</v>
      </c>
      <c r="B30" s="576">
        <v>120</v>
      </c>
      <c r="C30" s="64"/>
      <c r="D30" s="68"/>
      <c r="E30" s="934">
        <f t="shared" si="4"/>
        <v>0</v>
      </c>
      <c r="F30" s="69"/>
      <c r="G30" s="70"/>
      <c r="H30" s="547"/>
    </row>
    <row r="31" spans="1:8" ht="15">
      <c r="A31" s="580" t="s">
        <v>292</v>
      </c>
      <c r="B31" s="549">
        <v>121</v>
      </c>
      <c r="C31" s="24"/>
      <c r="D31" s="25"/>
      <c r="E31" s="934">
        <f t="shared" si="4"/>
        <v>0</v>
      </c>
      <c r="F31" s="26"/>
      <c r="G31" s="27"/>
      <c r="H31" s="547"/>
    </row>
    <row r="32" spans="1:8" ht="15">
      <c r="A32" s="580" t="s">
        <v>295</v>
      </c>
      <c r="B32" s="549">
        <v>122</v>
      </c>
      <c r="C32" s="24"/>
      <c r="D32" s="25"/>
      <c r="E32" s="934">
        <f t="shared" si="4"/>
        <v>0</v>
      </c>
      <c r="F32" s="26"/>
      <c r="G32" s="27"/>
      <c r="H32" s="547"/>
    </row>
    <row r="33" spans="1:8" ht="15">
      <c r="A33" s="580" t="s">
        <v>236</v>
      </c>
      <c r="B33" s="549">
        <v>123</v>
      </c>
      <c r="C33" s="24"/>
      <c r="D33" s="25"/>
      <c r="E33" s="934">
        <f t="shared" si="4"/>
        <v>0</v>
      </c>
      <c r="F33" s="26"/>
      <c r="G33" s="27"/>
      <c r="H33" s="547"/>
    </row>
    <row r="34" spans="1:8" ht="15">
      <c r="A34" s="580" t="s">
        <v>237</v>
      </c>
      <c r="B34" s="549">
        <v>124</v>
      </c>
      <c r="C34" s="24"/>
      <c r="D34" s="25"/>
      <c r="E34" s="934">
        <f t="shared" si="4"/>
        <v>0</v>
      </c>
      <c r="F34" s="26"/>
      <c r="G34" s="27"/>
      <c r="H34" s="547"/>
    </row>
    <row r="35" spans="1:8" ht="14.25">
      <c r="A35" s="586" t="s">
        <v>238</v>
      </c>
      <c r="B35" s="584">
        <v>125</v>
      </c>
      <c r="C35" s="71"/>
      <c r="D35" s="72"/>
      <c r="E35" s="934">
        <f t="shared" si="4"/>
        <v>0</v>
      </c>
      <c r="F35" s="72"/>
      <c r="G35" s="65"/>
      <c r="H35" s="547"/>
    </row>
    <row r="36" spans="1:8" ht="14.25">
      <c r="A36" s="575" t="s">
        <v>296</v>
      </c>
      <c r="B36" s="576">
        <v>130</v>
      </c>
      <c r="C36" s="64"/>
      <c r="D36" s="64"/>
      <c r="E36" s="934">
        <f t="shared" si="4"/>
        <v>0</v>
      </c>
      <c r="F36" s="64"/>
      <c r="G36" s="64"/>
      <c r="H36" s="547"/>
    </row>
    <row r="37" spans="1:8" ht="15">
      <c r="A37" s="580" t="s">
        <v>297</v>
      </c>
      <c r="B37" s="549">
        <v>131</v>
      </c>
      <c r="C37" s="24"/>
      <c r="D37" s="24"/>
      <c r="E37" s="934">
        <f t="shared" si="4"/>
        <v>0</v>
      </c>
      <c r="F37" s="24"/>
      <c r="G37" s="24"/>
      <c r="H37" s="547"/>
    </row>
    <row r="38" spans="1:8" ht="15">
      <c r="A38" s="580" t="s">
        <v>240</v>
      </c>
      <c r="B38" s="549">
        <v>132</v>
      </c>
      <c r="C38" s="24"/>
      <c r="D38" s="24"/>
      <c r="E38" s="934">
        <f t="shared" si="4"/>
        <v>0</v>
      </c>
      <c r="F38" s="24"/>
      <c r="G38" s="24"/>
      <c r="H38" s="547"/>
    </row>
    <row r="39" spans="1:8" ht="15">
      <c r="A39" s="580" t="s">
        <v>316</v>
      </c>
      <c r="B39" s="549">
        <v>133</v>
      </c>
      <c r="C39" s="24"/>
      <c r="D39" s="24"/>
      <c r="E39" s="934">
        <f t="shared" si="4"/>
        <v>0</v>
      </c>
      <c r="F39" s="24"/>
      <c r="G39" s="24"/>
      <c r="H39" s="547"/>
    </row>
    <row r="40" spans="1:8" ht="15">
      <c r="A40" s="580" t="s">
        <v>317</v>
      </c>
      <c r="B40" s="549">
        <v>134</v>
      </c>
      <c r="C40" s="24"/>
      <c r="D40" s="24"/>
      <c r="E40" s="934">
        <f t="shared" si="4"/>
        <v>0</v>
      </c>
      <c r="F40" s="24"/>
      <c r="G40" s="24"/>
      <c r="H40" s="547"/>
    </row>
    <row r="41" spans="1:8" ht="14.25">
      <c r="A41" s="586" t="s">
        <v>238</v>
      </c>
      <c r="B41" s="584">
        <v>135</v>
      </c>
      <c r="C41" s="935">
        <f>C42+C43+C44+C45</f>
        <v>0</v>
      </c>
      <c r="D41" s="935">
        <f>D42+D43+D44+D45</f>
        <v>0</v>
      </c>
      <c r="E41" s="935">
        <f>E42+E43+E44+E45</f>
        <v>0</v>
      </c>
      <c r="F41" s="935">
        <f>F42+F43+F44+F45</f>
        <v>0</v>
      </c>
      <c r="G41" s="937">
        <f>G42+G43+G44+G45</f>
        <v>0</v>
      </c>
      <c r="H41" s="547"/>
    </row>
    <row r="42" spans="1:8" ht="15">
      <c r="A42" s="587" t="s">
        <v>298</v>
      </c>
      <c r="B42" s="588">
        <v>136</v>
      </c>
      <c r="C42" s="30"/>
      <c r="D42" s="30"/>
      <c r="E42" s="934">
        <f t="shared" si="4"/>
        <v>0</v>
      </c>
      <c r="F42" s="30"/>
      <c r="G42" s="32"/>
      <c r="H42" s="547"/>
    </row>
    <row r="43" spans="1:8" ht="15">
      <c r="A43" s="587" t="s">
        <v>299</v>
      </c>
      <c r="B43" s="588">
        <v>137</v>
      </c>
      <c r="C43" s="30"/>
      <c r="D43" s="30"/>
      <c r="E43" s="934">
        <f t="shared" si="4"/>
        <v>0</v>
      </c>
      <c r="F43" s="30"/>
      <c r="G43" s="32"/>
      <c r="H43" s="547"/>
    </row>
    <row r="44" spans="1:8" ht="15">
      <c r="A44" s="587" t="s">
        <v>300</v>
      </c>
      <c r="B44" s="588">
        <v>138</v>
      </c>
      <c r="C44" s="30"/>
      <c r="D44" s="30"/>
      <c r="E44" s="934">
        <f t="shared" si="4"/>
        <v>0</v>
      </c>
      <c r="F44" s="30"/>
      <c r="G44" s="32"/>
      <c r="H44" s="547"/>
    </row>
    <row r="45" spans="1:8" ht="15">
      <c r="A45" s="587" t="s">
        <v>301</v>
      </c>
      <c r="B45" s="588">
        <v>139</v>
      </c>
      <c r="C45" s="30"/>
      <c r="D45" s="30"/>
      <c r="E45" s="934">
        <f t="shared" si="4"/>
        <v>0</v>
      </c>
      <c r="F45" s="30"/>
      <c r="G45" s="32"/>
      <c r="H45" s="547"/>
    </row>
    <row r="46" spans="1:8">
      <c r="A46" s="575" t="s">
        <v>314</v>
      </c>
      <c r="B46" s="576">
        <v>140</v>
      </c>
      <c r="C46" s="68">
        <v>2</v>
      </c>
      <c r="D46" s="68">
        <v>2</v>
      </c>
      <c r="E46" s="934">
        <f t="shared" si="4"/>
        <v>1.6666666666666667</v>
      </c>
      <c r="F46" s="70">
        <v>2</v>
      </c>
      <c r="G46" s="70">
        <v>1</v>
      </c>
      <c r="H46" s="547"/>
    </row>
    <row r="47" spans="1:8">
      <c r="A47" s="589" t="s">
        <v>302</v>
      </c>
      <c r="B47" s="549">
        <v>141</v>
      </c>
      <c r="C47" s="25">
        <v>1</v>
      </c>
      <c r="D47" s="25">
        <v>1</v>
      </c>
      <c r="E47" s="934">
        <f t="shared" si="4"/>
        <v>1</v>
      </c>
      <c r="F47" s="27">
        <v>1</v>
      </c>
      <c r="G47" s="27">
        <v>1</v>
      </c>
      <c r="H47" s="547"/>
    </row>
    <row r="48" spans="1:8">
      <c r="A48" s="589" t="s">
        <v>313</v>
      </c>
      <c r="B48" s="549">
        <v>143</v>
      </c>
      <c r="C48" s="25"/>
      <c r="D48" s="25"/>
      <c r="E48" s="934">
        <f t="shared" si="4"/>
        <v>0</v>
      </c>
      <c r="F48" s="27"/>
      <c r="G48" s="27"/>
      <c r="H48" s="547"/>
    </row>
    <row r="49" spans="1:8">
      <c r="A49" s="580" t="s">
        <v>239</v>
      </c>
      <c r="B49" s="549">
        <v>144</v>
      </c>
      <c r="C49" s="25"/>
      <c r="D49" s="25"/>
      <c r="E49" s="934">
        <f t="shared" si="4"/>
        <v>0</v>
      </c>
      <c r="F49" s="27"/>
      <c r="G49" s="27"/>
      <c r="H49" s="547"/>
    </row>
    <row r="50" spans="1:8" ht="13.5">
      <c r="A50" s="586" t="s">
        <v>238</v>
      </c>
      <c r="B50" s="584">
        <v>145</v>
      </c>
      <c r="C50" s="72">
        <v>2.5</v>
      </c>
      <c r="D50" s="72">
        <v>2.5</v>
      </c>
      <c r="E50" s="934">
        <f t="shared" si="4"/>
        <v>2.5</v>
      </c>
      <c r="F50" s="65">
        <v>2.5</v>
      </c>
      <c r="G50" s="65">
        <v>2.5</v>
      </c>
      <c r="H50" s="547"/>
    </row>
    <row r="51" spans="1:8" ht="14.25">
      <c r="A51" s="575" t="s">
        <v>303</v>
      </c>
      <c r="B51" s="576">
        <v>150</v>
      </c>
      <c r="C51" s="64">
        <v>8</v>
      </c>
      <c r="D51" s="64">
        <v>8</v>
      </c>
      <c r="E51" s="934">
        <f t="shared" si="4"/>
        <v>8</v>
      </c>
      <c r="F51" s="64">
        <v>8</v>
      </c>
      <c r="G51" s="64">
        <v>8</v>
      </c>
      <c r="H51" s="547"/>
    </row>
    <row r="52" spans="1:8">
      <c r="A52" s="589" t="s">
        <v>239</v>
      </c>
      <c r="B52" s="588">
        <v>151</v>
      </c>
      <c r="C52" s="34"/>
      <c r="D52" s="34"/>
      <c r="E52" s="934">
        <f t="shared" si="4"/>
        <v>0</v>
      </c>
      <c r="F52" s="34"/>
      <c r="G52" s="34"/>
      <c r="H52" s="547"/>
    </row>
    <row r="53" spans="1:8" ht="13.5">
      <c r="A53" s="586" t="s">
        <v>238</v>
      </c>
      <c r="B53" s="584">
        <v>153</v>
      </c>
      <c r="C53" s="72">
        <v>13.5</v>
      </c>
      <c r="D53" s="72">
        <v>13.5</v>
      </c>
      <c r="E53" s="934">
        <f t="shared" si="4"/>
        <v>13.5</v>
      </c>
      <c r="F53" s="72">
        <v>13.5</v>
      </c>
      <c r="G53" s="72">
        <v>13.5</v>
      </c>
      <c r="H53" s="547"/>
    </row>
    <row r="54" spans="1:8" ht="14.25">
      <c r="A54" s="590" t="s">
        <v>241</v>
      </c>
      <c r="B54" s="553">
        <v>500</v>
      </c>
      <c r="C54" s="938">
        <f>C55+C56+C57</f>
        <v>859</v>
      </c>
      <c r="D54" s="938">
        <f>D55+D56+D57</f>
        <v>696.69999999999982</v>
      </c>
      <c r="E54" s="938">
        <f>E55+E56+E57</f>
        <v>696.69999999999982</v>
      </c>
      <c r="F54" s="57" t="s">
        <v>28</v>
      </c>
      <c r="G54" s="58" t="s">
        <v>28</v>
      </c>
      <c r="H54" s="547"/>
    </row>
    <row r="55" spans="1:8" ht="14.25">
      <c r="A55" s="593" t="s">
        <v>242</v>
      </c>
      <c r="B55" s="551">
        <v>501</v>
      </c>
      <c r="C55" s="939">
        <f>C58+C67+C76+C85+C93+C94+C95</f>
        <v>665.9</v>
      </c>
      <c r="D55" s="939">
        <f>D58+D67+D76+D85+D93+D94+D95</f>
        <v>540.59999999999991</v>
      </c>
      <c r="E55" s="939">
        <f>E58+E67+E76+E85+E93+E94+E95</f>
        <v>540.59999999999991</v>
      </c>
      <c r="F55" s="60" t="s">
        <v>28</v>
      </c>
      <c r="G55" s="61" t="s">
        <v>28</v>
      </c>
      <c r="H55" s="547"/>
    </row>
    <row r="56" spans="1:8" ht="14.25">
      <c r="A56" s="596" t="s">
        <v>57</v>
      </c>
      <c r="B56" s="588">
        <v>502</v>
      </c>
      <c r="C56" s="649">
        <v>153.30000000000001</v>
      </c>
      <c r="D56" s="650">
        <v>154.30000000000001</v>
      </c>
      <c r="E56" s="650">
        <v>154.30000000000001</v>
      </c>
      <c r="F56" s="31" t="s">
        <v>28</v>
      </c>
      <c r="G56" s="32" t="s">
        <v>28</v>
      </c>
      <c r="H56" s="547"/>
    </row>
    <row r="57" spans="1:8" ht="25.5">
      <c r="A57" s="596" t="s">
        <v>243</v>
      </c>
      <c r="B57" s="588">
        <v>503</v>
      </c>
      <c r="C57" s="649">
        <v>39.799999999999997</v>
      </c>
      <c r="D57" s="650">
        <v>1.8</v>
      </c>
      <c r="E57" s="650">
        <v>1.8</v>
      </c>
      <c r="F57" s="31" t="s">
        <v>28</v>
      </c>
      <c r="G57" s="32" t="s">
        <v>28</v>
      </c>
      <c r="H57" s="547"/>
    </row>
    <row r="58" spans="1:8">
      <c r="A58" s="599" t="s">
        <v>244</v>
      </c>
      <c r="B58" s="600">
        <v>510</v>
      </c>
      <c r="C58" s="940">
        <f>C59+C60+C65</f>
        <v>0</v>
      </c>
      <c r="D58" s="940">
        <f>D59+D60+D65</f>
        <v>0</v>
      </c>
      <c r="E58" s="940">
        <f>E59+E60+E65</f>
        <v>0</v>
      </c>
      <c r="F58" s="49" t="s">
        <v>28</v>
      </c>
      <c r="G58" s="50" t="s">
        <v>28</v>
      </c>
      <c r="H58" s="547"/>
    </row>
    <row r="59" spans="1:8" ht="15">
      <c r="A59" s="603" t="s">
        <v>285</v>
      </c>
      <c r="B59" s="604">
        <v>511</v>
      </c>
      <c r="C59" s="99"/>
      <c r="D59" s="100"/>
      <c r="E59" s="100"/>
      <c r="F59" s="100" t="s">
        <v>28</v>
      </c>
      <c r="G59" s="101" t="s">
        <v>28</v>
      </c>
      <c r="H59" s="547"/>
    </row>
    <row r="60" spans="1:8" ht="15">
      <c r="A60" s="608" t="s">
        <v>345</v>
      </c>
      <c r="B60" s="604">
        <v>512</v>
      </c>
      <c r="C60" s="99"/>
      <c r="D60" s="99"/>
      <c r="E60" s="99"/>
      <c r="F60" s="100" t="s">
        <v>28</v>
      </c>
      <c r="G60" s="101" t="s">
        <v>28</v>
      </c>
      <c r="H60" s="547"/>
    </row>
    <row r="61" spans="1:8" ht="15">
      <c r="A61" s="589" t="s">
        <v>245</v>
      </c>
      <c r="B61" s="549">
        <v>513</v>
      </c>
      <c r="C61" s="24"/>
      <c r="D61" s="25"/>
      <c r="E61" s="25"/>
      <c r="F61" s="25" t="s">
        <v>28</v>
      </c>
      <c r="G61" s="43" t="s">
        <v>28</v>
      </c>
      <c r="H61" s="547"/>
    </row>
    <row r="62" spans="1:8" ht="15">
      <c r="A62" s="589" t="s">
        <v>246</v>
      </c>
      <c r="B62" s="549">
        <v>514</v>
      </c>
      <c r="C62" s="24"/>
      <c r="D62" s="25"/>
      <c r="E62" s="25"/>
      <c r="F62" s="25" t="s">
        <v>28</v>
      </c>
      <c r="G62" s="43" t="s">
        <v>28</v>
      </c>
      <c r="H62" s="547"/>
    </row>
    <row r="63" spans="1:8" ht="15">
      <c r="A63" s="589" t="s">
        <v>247</v>
      </c>
      <c r="B63" s="549">
        <v>515</v>
      </c>
      <c r="C63" s="24"/>
      <c r="D63" s="25"/>
      <c r="E63" s="25"/>
      <c r="F63" s="25" t="s">
        <v>28</v>
      </c>
      <c r="G63" s="43" t="s">
        <v>28</v>
      </c>
      <c r="H63" s="547"/>
    </row>
    <row r="64" spans="1:8" ht="15">
      <c r="A64" s="589" t="s">
        <v>248</v>
      </c>
      <c r="B64" s="549">
        <v>516</v>
      </c>
      <c r="C64" s="24"/>
      <c r="D64" s="25"/>
      <c r="E64" s="25"/>
      <c r="F64" s="25" t="s">
        <v>28</v>
      </c>
      <c r="G64" s="43" t="s">
        <v>28</v>
      </c>
      <c r="H64" s="547"/>
    </row>
    <row r="65" spans="1:8" ht="15">
      <c r="A65" s="608" t="s">
        <v>346</v>
      </c>
      <c r="B65" s="604">
        <v>517</v>
      </c>
      <c r="C65" s="99"/>
      <c r="D65" s="99"/>
      <c r="E65" s="99"/>
      <c r="F65" s="100" t="s">
        <v>28</v>
      </c>
      <c r="G65" s="101" t="s">
        <v>28</v>
      </c>
      <c r="H65" s="547"/>
    </row>
    <row r="66" spans="1:8" ht="15">
      <c r="A66" s="589" t="s">
        <v>305</v>
      </c>
      <c r="B66" s="549">
        <v>518</v>
      </c>
      <c r="C66" s="24"/>
      <c r="D66" s="25"/>
      <c r="E66" s="25"/>
      <c r="F66" s="25" t="s">
        <v>28</v>
      </c>
      <c r="G66" s="43" t="s">
        <v>28</v>
      </c>
      <c r="H66" s="547"/>
    </row>
    <row r="67" spans="1:8">
      <c r="A67" s="611" t="s">
        <v>306</v>
      </c>
      <c r="B67" s="600">
        <v>520</v>
      </c>
      <c r="C67" s="53">
        <f>C68+C69+C74</f>
        <v>0</v>
      </c>
      <c r="D67" s="53">
        <f>D68+D69+D74</f>
        <v>0</v>
      </c>
      <c r="E67" s="53">
        <f>E68+E69+E74</f>
        <v>0</v>
      </c>
      <c r="F67" s="49" t="s">
        <v>28</v>
      </c>
      <c r="G67" s="50" t="s">
        <v>28</v>
      </c>
      <c r="H67" s="547"/>
    </row>
    <row r="68" spans="1:8" ht="15">
      <c r="A68" s="603" t="s">
        <v>285</v>
      </c>
      <c r="B68" s="604">
        <v>521</v>
      </c>
      <c r="C68" s="99"/>
      <c r="D68" s="100"/>
      <c r="E68" s="100"/>
      <c r="F68" s="100" t="s">
        <v>28</v>
      </c>
      <c r="G68" s="101" t="s">
        <v>28</v>
      </c>
      <c r="H68" s="547"/>
    </row>
    <row r="69" spans="1:8" ht="15">
      <c r="A69" s="608" t="s">
        <v>304</v>
      </c>
      <c r="B69" s="604">
        <v>522</v>
      </c>
      <c r="C69" s="99"/>
      <c r="D69" s="99"/>
      <c r="E69" s="99"/>
      <c r="F69" s="100" t="s">
        <v>28</v>
      </c>
      <c r="G69" s="101" t="s">
        <v>28</v>
      </c>
      <c r="H69" s="547"/>
    </row>
    <row r="70" spans="1:8" ht="15">
      <c r="A70" s="589" t="s">
        <v>245</v>
      </c>
      <c r="B70" s="549">
        <v>523</v>
      </c>
      <c r="C70" s="24"/>
      <c r="D70" s="25"/>
      <c r="E70" s="25"/>
      <c r="F70" s="25" t="s">
        <v>28</v>
      </c>
      <c r="G70" s="43" t="s">
        <v>28</v>
      </c>
      <c r="H70" s="547"/>
    </row>
    <row r="71" spans="1:8" ht="15">
      <c r="A71" s="589" t="s">
        <v>246</v>
      </c>
      <c r="B71" s="549">
        <v>524</v>
      </c>
      <c r="C71" s="24"/>
      <c r="D71" s="25"/>
      <c r="E71" s="25"/>
      <c r="F71" s="25" t="s">
        <v>28</v>
      </c>
      <c r="G71" s="43" t="s">
        <v>28</v>
      </c>
      <c r="H71" s="547"/>
    </row>
    <row r="72" spans="1:8" ht="15">
      <c r="A72" s="589" t="s">
        <v>247</v>
      </c>
      <c r="B72" s="549">
        <v>525</v>
      </c>
      <c r="C72" s="24"/>
      <c r="D72" s="25"/>
      <c r="E72" s="25"/>
      <c r="F72" s="25" t="s">
        <v>28</v>
      </c>
      <c r="G72" s="43" t="s">
        <v>28</v>
      </c>
      <c r="H72" s="547"/>
    </row>
    <row r="73" spans="1:8" ht="15">
      <c r="A73" s="589" t="s">
        <v>248</v>
      </c>
      <c r="B73" s="549">
        <v>526</v>
      </c>
      <c r="C73" s="24"/>
      <c r="D73" s="25"/>
      <c r="E73" s="25"/>
      <c r="F73" s="25" t="s">
        <v>28</v>
      </c>
      <c r="G73" s="43" t="s">
        <v>28</v>
      </c>
      <c r="H73" s="547"/>
    </row>
    <row r="74" spans="1:8" ht="15">
      <c r="A74" s="608" t="s">
        <v>346</v>
      </c>
      <c r="B74" s="604">
        <v>528</v>
      </c>
      <c r="C74" s="99"/>
      <c r="D74" s="99"/>
      <c r="E74" s="99"/>
      <c r="F74" s="100" t="s">
        <v>28</v>
      </c>
      <c r="G74" s="101" t="s">
        <v>28</v>
      </c>
      <c r="H74" s="547"/>
    </row>
    <row r="75" spans="1:8" ht="15">
      <c r="A75" s="589" t="s">
        <v>305</v>
      </c>
      <c r="B75" s="549">
        <v>527</v>
      </c>
      <c r="C75" s="24"/>
      <c r="D75" s="25"/>
      <c r="E75" s="25"/>
      <c r="F75" s="25" t="s">
        <v>28</v>
      </c>
      <c r="G75" s="43" t="s">
        <v>28</v>
      </c>
      <c r="H75" s="547"/>
    </row>
    <row r="76" spans="1:8">
      <c r="A76" s="612" t="s">
        <v>249</v>
      </c>
      <c r="B76" s="613">
        <v>530</v>
      </c>
      <c r="C76" s="941">
        <f>C77+C78+C83</f>
        <v>156</v>
      </c>
      <c r="D76" s="941">
        <f t="shared" ref="D76:E76" si="13">D77+D78+D83</f>
        <v>165</v>
      </c>
      <c r="E76" s="941">
        <f t="shared" si="13"/>
        <v>165</v>
      </c>
      <c r="F76" s="106" t="s">
        <v>28</v>
      </c>
      <c r="G76" s="107" t="s">
        <v>28</v>
      </c>
      <c r="H76" s="547"/>
    </row>
    <row r="77" spans="1:8" ht="15">
      <c r="A77" s="603" t="s">
        <v>285</v>
      </c>
      <c r="B77" s="604">
        <v>531</v>
      </c>
      <c r="C77" s="129">
        <v>123</v>
      </c>
      <c r="D77" s="651">
        <v>154.6</v>
      </c>
      <c r="E77" s="651">
        <v>154.6</v>
      </c>
      <c r="F77" s="100" t="s">
        <v>28</v>
      </c>
      <c r="G77" s="101" t="s">
        <v>28</v>
      </c>
      <c r="H77" s="547"/>
    </row>
    <row r="78" spans="1:8" ht="15">
      <c r="A78" s="608" t="s">
        <v>304</v>
      </c>
      <c r="B78" s="604">
        <v>532</v>
      </c>
      <c r="C78" s="129">
        <v>33</v>
      </c>
      <c r="D78" s="129">
        <v>10.4</v>
      </c>
      <c r="E78" s="129">
        <v>10.4</v>
      </c>
      <c r="F78" s="100" t="s">
        <v>28</v>
      </c>
      <c r="G78" s="101" t="s">
        <v>28</v>
      </c>
      <c r="H78" s="547"/>
    </row>
    <row r="79" spans="1:8" ht="15">
      <c r="A79" s="589" t="s">
        <v>245</v>
      </c>
      <c r="B79" s="549">
        <v>533</v>
      </c>
      <c r="C79" s="128"/>
      <c r="D79" s="26"/>
      <c r="E79" s="26"/>
      <c r="F79" s="25" t="s">
        <v>28</v>
      </c>
      <c r="G79" s="43" t="s">
        <v>28</v>
      </c>
      <c r="H79" s="547"/>
    </row>
    <row r="80" spans="1:8" ht="15">
      <c r="A80" s="589" t="s">
        <v>246</v>
      </c>
      <c r="B80" s="549">
        <v>534</v>
      </c>
      <c r="C80" s="128"/>
      <c r="D80" s="26"/>
      <c r="E80" s="26"/>
      <c r="F80" s="25" t="s">
        <v>28</v>
      </c>
      <c r="G80" s="43" t="s">
        <v>28</v>
      </c>
      <c r="H80" s="547"/>
    </row>
    <row r="81" spans="1:8" ht="15">
      <c r="A81" s="589" t="s">
        <v>247</v>
      </c>
      <c r="B81" s="549">
        <v>535</v>
      </c>
      <c r="C81" s="128">
        <v>20.7</v>
      </c>
      <c r="D81" s="26">
        <v>8.3000000000000007</v>
      </c>
      <c r="E81" s="26">
        <v>8.3000000000000007</v>
      </c>
      <c r="F81" s="25" t="s">
        <v>28</v>
      </c>
      <c r="G81" s="43" t="s">
        <v>28</v>
      </c>
      <c r="H81" s="547"/>
    </row>
    <row r="82" spans="1:8" ht="15">
      <c r="A82" s="589" t="s">
        <v>248</v>
      </c>
      <c r="B82" s="549">
        <v>536</v>
      </c>
      <c r="C82" s="128">
        <v>12.3</v>
      </c>
      <c r="D82" s="26">
        <v>5.2</v>
      </c>
      <c r="E82" s="26">
        <v>5.2</v>
      </c>
      <c r="F82" s="25" t="s">
        <v>28</v>
      </c>
      <c r="G82" s="43" t="s">
        <v>28</v>
      </c>
      <c r="H82" s="547"/>
    </row>
    <row r="83" spans="1:8" ht="15">
      <c r="A83" s="608" t="s">
        <v>346</v>
      </c>
      <c r="B83" s="604">
        <v>537</v>
      </c>
      <c r="C83" s="99"/>
      <c r="D83" s="99"/>
      <c r="E83" s="99"/>
      <c r="F83" s="100" t="s">
        <v>28</v>
      </c>
      <c r="G83" s="101" t="s">
        <v>28</v>
      </c>
      <c r="H83" s="547"/>
    </row>
    <row r="84" spans="1:8" ht="15">
      <c r="A84" s="589" t="s">
        <v>305</v>
      </c>
      <c r="B84" s="549">
        <v>538</v>
      </c>
      <c r="C84" s="24"/>
      <c r="D84" s="25"/>
      <c r="E84" s="25"/>
      <c r="F84" s="25" t="s">
        <v>28</v>
      </c>
      <c r="G84" s="43" t="s">
        <v>28</v>
      </c>
      <c r="H84" s="547"/>
    </row>
    <row r="85" spans="1:8">
      <c r="A85" s="611" t="s">
        <v>318</v>
      </c>
      <c r="B85" s="600">
        <v>540</v>
      </c>
      <c r="C85" s="940">
        <f>C86+C87+C91</f>
        <v>509.9</v>
      </c>
      <c r="D85" s="940">
        <f>D86+D87+D91</f>
        <v>375.59999999999997</v>
      </c>
      <c r="E85" s="940">
        <f>E86+E87+E91</f>
        <v>375.59999999999997</v>
      </c>
      <c r="F85" s="54" t="s">
        <v>28</v>
      </c>
      <c r="G85" s="55" t="s">
        <v>28</v>
      </c>
      <c r="H85" s="547"/>
    </row>
    <row r="86" spans="1:8" ht="15">
      <c r="A86" s="603" t="s">
        <v>285</v>
      </c>
      <c r="B86" s="604">
        <v>541</v>
      </c>
      <c r="C86" s="129">
        <v>408.3</v>
      </c>
      <c r="D86" s="651">
        <v>336.2</v>
      </c>
      <c r="E86" s="651">
        <v>336.2</v>
      </c>
      <c r="F86" s="100" t="s">
        <v>28</v>
      </c>
      <c r="G86" s="101" t="s">
        <v>28</v>
      </c>
      <c r="H86" s="547"/>
    </row>
    <row r="87" spans="1:8" ht="15">
      <c r="A87" s="608" t="s">
        <v>304</v>
      </c>
      <c r="B87" s="604">
        <v>542</v>
      </c>
      <c r="C87" s="129">
        <v>101.6</v>
      </c>
      <c r="D87" s="129">
        <v>39.4</v>
      </c>
      <c r="E87" s="129">
        <v>39.4</v>
      </c>
      <c r="F87" s="100" t="s">
        <v>28</v>
      </c>
      <c r="G87" s="101" t="s">
        <v>28</v>
      </c>
      <c r="H87" s="547"/>
    </row>
    <row r="88" spans="1:8" ht="15">
      <c r="A88" s="589" t="s">
        <v>247</v>
      </c>
      <c r="B88" s="549">
        <v>543</v>
      </c>
      <c r="C88" s="128">
        <v>60.8</v>
      </c>
      <c r="D88" s="26">
        <v>24.7</v>
      </c>
      <c r="E88" s="26">
        <v>24.7</v>
      </c>
      <c r="F88" s="25" t="s">
        <v>28</v>
      </c>
      <c r="G88" s="43" t="s">
        <v>28</v>
      </c>
      <c r="H88" s="547"/>
    </row>
    <row r="89" spans="1:8" ht="15">
      <c r="A89" s="589" t="s">
        <v>248</v>
      </c>
      <c r="B89" s="549">
        <v>544</v>
      </c>
      <c r="C89" s="128">
        <v>40.799999999999997</v>
      </c>
      <c r="D89" s="26">
        <v>14.7</v>
      </c>
      <c r="E89" s="26">
        <v>14.7</v>
      </c>
      <c r="F89" s="25" t="s">
        <v>28</v>
      </c>
      <c r="G89" s="43" t="s">
        <v>28</v>
      </c>
      <c r="H89" s="547"/>
    </row>
    <row r="90" spans="1:8" ht="15">
      <c r="A90" s="589" t="s">
        <v>307</v>
      </c>
      <c r="B90" s="549">
        <v>545</v>
      </c>
      <c r="C90" s="128"/>
      <c r="D90" s="26"/>
      <c r="E90" s="26"/>
      <c r="F90" s="25" t="s">
        <v>28</v>
      </c>
      <c r="G90" s="43" t="s">
        <v>28</v>
      </c>
      <c r="H90" s="547"/>
    </row>
    <row r="91" spans="1:8" ht="15">
      <c r="A91" s="608" t="s">
        <v>346</v>
      </c>
      <c r="B91" s="604">
        <v>546</v>
      </c>
      <c r="C91" s="99"/>
      <c r="D91" s="99"/>
      <c r="E91" s="99"/>
      <c r="F91" s="100" t="s">
        <v>28</v>
      </c>
      <c r="G91" s="101" t="s">
        <v>28</v>
      </c>
      <c r="H91" s="547"/>
    </row>
    <row r="92" spans="1:8" ht="15">
      <c r="A92" s="589" t="s">
        <v>305</v>
      </c>
      <c r="B92" s="549">
        <v>547</v>
      </c>
      <c r="C92" s="24"/>
      <c r="D92" s="25"/>
      <c r="E92" s="25"/>
      <c r="F92" s="25"/>
      <c r="G92" s="43"/>
      <c r="H92" s="547"/>
    </row>
    <row r="93" spans="1:8" ht="15">
      <c r="A93" s="611" t="s">
        <v>250</v>
      </c>
      <c r="B93" s="600">
        <v>550</v>
      </c>
      <c r="C93" s="47"/>
      <c r="D93" s="48"/>
      <c r="E93" s="48"/>
      <c r="F93" s="49" t="s">
        <v>28</v>
      </c>
      <c r="G93" s="50" t="s">
        <v>28</v>
      </c>
      <c r="H93" s="547"/>
    </row>
    <row r="94" spans="1:8" ht="15">
      <c r="A94" s="611" t="s">
        <v>251</v>
      </c>
      <c r="B94" s="600">
        <v>560</v>
      </c>
      <c r="C94" s="47"/>
      <c r="D94" s="48"/>
      <c r="E94" s="48"/>
      <c r="F94" s="49" t="s">
        <v>28</v>
      </c>
      <c r="G94" s="50" t="s">
        <v>28</v>
      </c>
      <c r="H94" s="547"/>
    </row>
    <row r="95" spans="1:8" ht="15">
      <c r="A95" s="599" t="s">
        <v>252</v>
      </c>
      <c r="B95" s="600">
        <v>570</v>
      </c>
      <c r="C95" s="47"/>
      <c r="D95" s="48"/>
      <c r="E95" s="48"/>
      <c r="F95" s="49" t="s">
        <v>28</v>
      </c>
      <c r="G95" s="50" t="s">
        <v>28</v>
      </c>
      <c r="H95" s="547"/>
    </row>
    <row r="96" spans="1:8" ht="14.25">
      <c r="A96" s="619" t="s">
        <v>253</v>
      </c>
      <c r="B96" s="557">
        <v>900</v>
      </c>
      <c r="C96" s="74"/>
      <c r="D96" s="75"/>
      <c r="E96" s="75"/>
      <c r="F96" s="76" t="s">
        <v>254</v>
      </c>
      <c r="G96" s="77" t="s">
        <v>254</v>
      </c>
      <c r="H96" s="547"/>
    </row>
    <row r="97" spans="1:15" ht="15" customHeight="1">
      <c r="A97" s="619" t="s">
        <v>255</v>
      </c>
      <c r="B97" s="557">
        <v>901</v>
      </c>
      <c r="C97" s="78"/>
      <c r="D97" s="79"/>
      <c r="E97" s="79"/>
      <c r="F97" s="76" t="s">
        <v>254</v>
      </c>
      <c r="G97" s="77" t="s">
        <v>254</v>
      </c>
      <c r="H97" s="547"/>
    </row>
    <row r="98" spans="1:15" ht="23.25" customHeight="1">
      <c r="A98" s="622" t="s">
        <v>308</v>
      </c>
      <c r="B98" s="623"/>
      <c r="C98" s="80"/>
      <c r="D98" s="81"/>
      <c r="E98" s="81"/>
      <c r="F98" s="82" t="s">
        <v>254</v>
      </c>
      <c r="G98" s="83" t="s">
        <v>254</v>
      </c>
      <c r="H98" s="547"/>
    </row>
    <row r="99" spans="1:15" ht="15" customHeight="1">
      <c r="A99" s="626" t="s">
        <v>373</v>
      </c>
      <c r="B99" s="627">
        <v>902</v>
      </c>
      <c r="C99" s="128">
        <f t="shared" ref="C99:E99" si="14">C98/(C41+C50)</f>
        <v>0</v>
      </c>
      <c r="D99" s="128">
        <f t="shared" si="14"/>
        <v>0</v>
      </c>
      <c r="E99" s="128">
        <f t="shared" si="14"/>
        <v>0</v>
      </c>
      <c r="F99" s="86" t="s">
        <v>254</v>
      </c>
      <c r="G99" s="87" t="s">
        <v>254</v>
      </c>
      <c r="H99" s="547"/>
    </row>
    <row r="100" spans="1:15" ht="15" customHeight="1">
      <c r="A100" s="626" t="s">
        <v>340</v>
      </c>
      <c r="B100" s="627">
        <v>903</v>
      </c>
      <c r="C100" s="128">
        <f>C98/C53</f>
        <v>0</v>
      </c>
      <c r="D100" s="128">
        <f t="shared" ref="D100:E100" si="15">D98/D53</f>
        <v>0</v>
      </c>
      <c r="E100" s="128">
        <f t="shared" si="15"/>
        <v>0</v>
      </c>
      <c r="F100" s="86" t="s">
        <v>254</v>
      </c>
      <c r="G100" s="87" t="s">
        <v>254</v>
      </c>
      <c r="H100" s="547"/>
    </row>
    <row r="101" spans="1:15" ht="23.25" customHeight="1" thickBot="1">
      <c r="A101" s="631" t="s">
        <v>349</v>
      </c>
      <c r="B101" s="632">
        <v>905</v>
      </c>
      <c r="C101" s="129">
        <f>(C41+C50)/C53</f>
        <v>0.18518518518518517</v>
      </c>
      <c r="D101" s="129">
        <f t="shared" ref="D101:E101" si="16">(D41+D50)/D53</f>
        <v>0.18518518518518517</v>
      </c>
      <c r="E101" s="129">
        <f t="shared" si="16"/>
        <v>0.18518518518518517</v>
      </c>
      <c r="F101" s="110" t="s">
        <v>254</v>
      </c>
      <c r="G101" s="111" t="s">
        <v>254</v>
      </c>
      <c r="H101" s="547"/>
    </row>
    <row r="102" spans="1:15" ht="16.5" customHeight="1">
      <c r="A102" s="636" t="s">
        <v>309</v>
      </c>
      <c r="B102" s="637"/>
      <c r="C102" s="637"/>
      <c r="D102" s="637"/>
      <c r="E102" s="637"/>
      <c r="F102" s="637"/>
      <c r="G102" s="547"/>
      <c r="H102" s="547"/>
    </row>
    <row r="103" spans="1:15" ht="36.75">
      <c r="A103" s="638" t="s">
        <v>310</v>
      </c>
      <c r="B103" s="639"/>
      <c r="C103" s="639"/>
      <c r="D103" s="639"/>
      <c r="E103" s="639"/>
      <c r="F103" s="639"/>
      <c r="G103" s="639"/>
    </row>
    <row r="104" spans="1:15" ht="25.5">
      <c r="A104" s="638" t="s">
        <v>311</v>
      </c>
      <c r="B104" s="637"/>
      <c r="C104" s="637"/>
      <c r="D104" s="637"/>
      <c r="E104" s="637"/>
      <c r="F104" s="637"/>
      <c r="G104" s="547"/>
      <c r="H104" s="228"/>
      <c r="I104" s="228"/>
      <c r="J104" s="228"/>
      <c r="K104" s="228"/>
    </row>
    <row r="105" spans="1:15" ht="25.5">
      <c r="A105" s="638" t="s">
        <v>312</v>
      </c>
      <c r="B105" s="637"/>
      <c r="C105" s="637"/>
      <c r="D105" s="637"/>
      <c r="E105" s="637"/>
      <c r="F105" s="637"/>
      <c r="G105" s="547"/>
      <c r="H105" s="228"/>
      <c r="I105" s="228"/>
      <c r="J105" s="228"/>
      <c r="K105" s="228"/>
    </row>
    <row r="106" spans="1:15" ht="15">
      <c r="A106" s="640"/>
      <c r="B106" s="637"/>
      <c r="C106" s="637"/>
      <c r="D106" s="637"/>
      <c r="E106" s="637"/>
      <c r="F106" s="637"/>
      <c r="G106" s="547"/>
      <c r="H106" s="228"/>
      <c r="I106" s="228"/>
      <c r="J106" s="228"/>
      <c r="K106" s="228"/>
    </row>
    <row r="107" spans="1:15" s="228" customFormat="1" ht="12.75" customHeight="1">
      <c r="A107" s="515" t="s">
        <v>46</v>
      </c>
      <c r="B107" s="513"/>
      <c r="C107" s="515"/>
      <c r="D107" s="332"/>
      <c r="E107" s="332"/>
      <c r="F107" s="332"/>
      <c r="H107" s="333"/>
      <c r="I107" s="333"/>
      <c r="J107" s="333"/>
      <c r="K107" s="333"/>
    </row>
    <row r="108" spans="1:15" s="228" customFormat="1" ht="10.5" customHeight="1">
      <c r="A108" s="232" t="s">
        <v>96</v>
      </c>
      <c r="B108" s="513"/>
      <c r="C108" s="232"/>
      <c r="D108" s="232"/>
      <c r="E108" s="232"/>
      <c r="F108" s="232"/>
      <c r="G108" s="232"/>
    </row>
    <row r="109" spans="1:15" s="228" customFormat="1">
      <c r="A109" s="1071" t="s">
        <v>47</v>
      </c>
      <c r="B109" s="1071"/>
      <c r="C109" s="107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</row>
    <row r="110" spans="1:15" s="228" customFormat="1">
      <c r="A110" s="514" t="s">
        <v>350</v>
      </c>
      <c r="B110" s="514"/>
      <c r="C110" s="514"/>
      <c r="D110" s="514"/>
      <c r="E110" s="514"/>
      <c r="F110" s="514"/>
      <c r="G110" s="514"/>
      <c r="H110" s="514"/>
      <c r="I110" s="514"/>
      <c r="J110" s="514"/>
      <c r="K110" s="514"/>
      <c r="L110" s="514"/>
      <c r="M110" s="514"/>
      <c r="N110" s="514"/>
      <c r="O110" s="514"/>
    </row>
    <row r="111" spans="1:15" s="228" customFormat="1">
      <c r="A111" s="514"/>
      <c r="B111" s="514"/>
      <c r="C111" s="514"/>
      <c r="D111" s="514"/>
      <c r="E111" s="514"/>
      <c r="F111" s="514"/>
      <c r="G111" s="514"/>
      <c r="H111" s="514"/>
      <c r="I111" s="514"/>
      <c r="J111" s="514"/>
      <c r="K111" s="514"/>
      <c r="L111" s="514"/>
      <c r="M111" s="514"/>
      <c r="N111" s="514"/>
      <c r="O111" s="514"/>
    </row>
    <row r="112" spans="1:15" s="152" customFormat="1" ht="18.75" customHeight="1">
      <c r="A112" s="310" t="s">
        <v>22</v>
      </c>
      <c r="B112" s="1138"/>
      <c r="C112" s="1138"/>
      <c r="D112" s="1023" t="s">
        <v>509</v>
      </c>
      <c r="E112" s="1023"/>
      <c r="F112" s="148"/>
    </row>
    <row r="113" spans="1:15" s="152" customFormat="1" ht="12" customHeight="1">
      <c r="A113" s="311"/>
      <c r="B113" s="1021" t="s">
        <v>23</v>
      </c>
      <c r="C113" s="1021"/>
      <c r="D113" s="1021" t="s">
        <v>24</v>
      </c>
      <c r="E113" s="1021"/>
      <c r="F113" s="335"/>
    </row>
    <row r="114" spans="1:15" s="152" customFormat="1" ht="17.25" customHeight="1">
      <c r="A114" s="310" t="s">
        <v>287</v>
      </c>
      <c r="B114" s="1085"/>
      <c r="C114" s="1085"/>
      <c r="D114" s="1025" t="s">
        <v>510</v>
      </c>
      <c r="E114" s="1025"/>
      <c r="F114" s="148"/>
    </row>
    <row r="115" spans="1:15" s="152" customFormat="1" ht="11.25" customHeight="1">
      <c r="A115" s="311"/>
      <c r="B115" s="1021" t="s">
        <v>23</v>
      </c>
      <c r="C115" s="1021"/>
      <c r="D115" s="1021" t="s">
        <v>24</v>
      </c>
      <c r="E115" s="1021"/>
      <c r="F115" s="335"/>
    </row>
    <row r="116" spans="1:15" s="152" customFormat="1" ht="15.75" customHeight="1">
      <c r="A116" s="310" t="s">
        <v>291</v>
      </c>
      <c r="B116" s="1138"/>
      <c r="C116" s="1138"/>
      <c r="D116" s="1024"/>
      <c r="E116" s="1024"/>
      <c r="F116" s="148"/>
    </row>
    <row r="117" spans="1:15" s="152" customFormat="1" ht="12.75" customHeight="1">
      <c r="A117" s="312"/>
      <c r="B117" s="1021" t="s">
        <v>23</v>
      </c>
      <c r="C117" s="1021"/>
      <c r="D117" s="1021" t="s">
        <v>24</v>
      </c>
      <c r="E117" s="1021"/>
      <c r="F117" s="335"/>
    </row>
    <row r="118" spans="1:15" s="152" customFormat="1" ht="12.75" customHeight="1">
      <c r="A118" s="312"/>
      <c r="B118" s="342"/>
      <c r="C118" s="342"/>
      <c r="D118" s="342"/>
      <c r="E118" s="342"/>
      <c r="F118" s="335"/>
    </row>
    <row r="119" spans="1:15" s="152" customFormat="1" ht="12.75" customHeight="1">
      <c r="A119" s="312"/>
      <c r="B119" s="342"/>
      <c r="C119" s="342"/>
      <c r="D119" s="342"/>
      <c r="E119" s="342"/>
      <c r="F119" s="335"/>
    </row>
    <row r="120" spans="1:15" s="152" customFormat="1" ht="15.75">
      <c r="A120" s="336" t="s">
        <v>542</v>
      </c>
      <c r="B120" s="337"/>
      <c r="C120" s="337"/>
      <c r="D120" s="337"/>
      <c r="E120" s="337"/>
      <c r="F120" s="337"/>
    </row>
    <row r="121" spans="1:15" s="152" customFormat="1" ht="15"/>
    <row r="122" spans="1:15" s="228" customFormat="1">
      <c r="A122" s="514"/>
      <c r="B122" s="514"/>
      <c r="C122" s="514"/>
      <c r="D122" s="514"/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</row>
    <row r="123" spans="1:15" s="228" customFormat="1">
      <c r="A123" s="514"/>
      <c r="B123" s="514"/>
      <c r="C123" s="514"/>
      <c r="D123" s="514"/>
      <c r="E123" s="514"/>
      <c r="F123" s="514"/>
      <c r="G123" s="514"/>
      <c r="H123" s="514"/>
      <c r="I123" s="514"/>
      <c r="J123" s="514"/>
      <c r="K123" s="514"/>
      <c r="L123" s="514"/>
      <c r="M123" s="514"/>
      <c r="N123" s="514"/>
      <c r="O123" s="514"/>
    </row>
    <row r="124" spans="1:15" s="228" customFormat="1">
      <c r="A124" s="514"/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514"/>
      <c r="M124" s="514"/>
      <c r="N124" s="514"/>
      <c r="O124" s="514"/>
    </row>
  </sheetData>
  <mergeCells count="32">
    <mergeCell ref="A13:E13"/>
    <mergeCell ref="E1:G1"/>
    <mergeCell ref="E2:G2"/>
    <mergeCell ref="F3:G3"/>
    <mergeCell ref="A4:G4"/>
    <mergeCell ref="A5:G5"/>
    <mergeCell ref="A6:G6"/>
    <mergeCell ref="A7:G7"/>
    <mergeCell ref="B8:C8"/>
    <mergeCell ref="A10:E10"/>
    <mergeCell ref="A11:E11"/>
    <mergeCell ref="A12:E12"/>
    <mergeCell ref="A14:E14"/>
    <mergeCell ref="A15:E15"/>
    <mergeCell ref="B16:E16"/>
    <mergeCell ref="A18:A19"/>
    <mergeCell ref="B18:B19"/>
    <mergeCell ref="C18:E18"/>
    <mergeCell ref="F18:G18"/>
    <mergeCell ref="A109:O109"/>
    <mergeCell ref="B112:C112"/>
    <mergeCell ref="D112:E112"/>
    <mergeCell ref="B113:C113"/>
    <mergeCell ref="D113:E113"/>
    <mergeCell ref="B117:C117"/>
    <mergeCell ref="D117:E117"/>
    <mergeCell ref="B114:C114"/>
    <mergeCell ref="D114:E114"/>
    <mergeCell ref="B115:C115"/>
    <mergeCell ref="D115:E115"/>
    <mergeCell ref="B116:C116"/>
    <mergeCell ref="D116:E116"/>
  </mergeCells>
  <pageMargins left="0.7" right="0.7" top="0.75" bottom="0.75" header="0.3" footer="0.3"/>
  <pageSetup paperSize="9" scale="76" orientation="portrait" verticalDpi="0" r:id="rId1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/>
  </sheetPr>
  <dimension ref="A1:O124"/>
  <sheetViews>
    <sheetView view="pageBreakPreview" topLeftCell="A28" zoomScaleNormal="100" zoomScaleSheetLayoutView="100" workbookViewId="0">
      <selection activeCell="T30" sqref="T30"/>
    </sheetView>
  </sheetViews>
  <sheetFormatPr defaultRowHeight="12.75"/>
  <cols>
    <col min="1" max="1" width="43.140625" style="15" customWidth="1"/>
    <col min="2" max="2" width="9.140625" style="15" customWidth="1"/>
    <col min="3" max="3" width="13.42578125" style="15" customWidth="1"/>
    <col min="4" max="5" width="12.28515625" style="15" customWidth="1"/>
    <col min="6" max="6" width="11.7109375" style="15" customWidth="1"/>
    <col min="7" max="7" width="12.5703125" style="15" customWidth="1"/>
    <col min="8" max="8" width="10.42578125" style="9" customWidth="1"/>
    <col min="9" max="16384" width="9.140625" style="15"/>
  </cols>
  <sheetData>
    <row r="1" spans="1:8" ht="15">
      <c r="A1" s="8"/>
      <c r="B1" s="8"/>
      <c r="C1" s="8"/>
      <c r="D1" s="8"/>
      <c r="E1" s="1150" t="s">
        <v>25</v>
      </c>
      <c r="F1" s="1150"/>
      <c r="G1" s="1150"/>
      <c r="H1" s="15"/>
    </row>
    <row r="2" spans="1:8" ht="15">
      <c r="A2" s="8"/>
      <c r="B2" s="8"/>
      <c r="C2" s="8"/>
      <c r="D2" s="8"/>
      <c r="E2" s="1151" t="s">
        <v>388</v>
      </c>
      <c r="F2" s="1151"/>
      <c r="G2" s="1151"/>
      <c r="H2" s="15"/>
    </row>
    <row r="3" spans="1:8" ht="15">
      <c r="A3" s="8"/>
      <c r="B3" s="8"/>
      <c r="C3" s="8"/>
      <c r="D3" s="8"/>
      <c r="E3" s="8"/>
      <c r="F3" s="1152"/>
      <c r="G3" s="1152"/>
      <c r="H3" s="15"/>
    </row>
    <row r="4" spans="1:8">
      <c r="A4" s="1153" t="s">
        <v>326</v>
      </c>
      <c r="B4" s="1153"/>
      <c r="C4" s="1153"/>
      <c r="D4" s="1153"/>
      <c r="E4" s="1153"/>
      <c r="F4" s="1153"/>
      <c r="G4" s="1153"/>
      <c r="H4" s="15"/>
    </row>
    <row r="5" spans="1:8">
      <c r="A5" s="1154" t="s">
        <v>338</v>
      </c>
      <c r="B5" s="1153"/>
      <c r="C5" s="1153"/>
      <c r="D5" s="1153"/>
      <c r="E5" s="1153"/>
      <c r="F5" s="1153"/>
      <c r="G5" s="1153"/>
      <c r="H5" s="15"/>
    </row>
    <row r="6" spans="1:8">
      <c r="A6" s="1155" t="s">
        <v>201</v>
      </c>
      <c r="B6" s="1155"/>
      <c r="C6" s="1155"/>
      <c r="D6" s="1155"/>
      <c r="E6" s="1155"/>
      <c r="F6" s="1155"/>
      <c r="G6" s="1155"/>
      <c r="H6" s="15"/>
    </row>
    <row r="7" spans="1:8" ht="14.25">
      <c r="A7" s="1127" t="s">
        <v>499</v>
      </c>
      <c r="B7" s="1124"/>
      <c r="C7" s="1124"/>
      <c r="D7" s="1124"/>
      <c r="E7" s="1124"/>
      <c r="F7" s="1124"/>
      <c r="G7" s="1124"/>
      <c r="H7" s="15"/>
    </row>
    <row r="8" spans="1:8" ht="15">
      <c r="A8" s="11"/>
      <c r="B8" s="1156" t="s">
        <v>123</v>
      </c>
      <c r="C8" s="1156"/>
      <c r="D8" s="10"/>
      <c r="E8" s="10"/>
      <c r="F8" s="10"/>
      <c r="G8" s="10"/>
      <c r="H8" s="15"/>
    </row>
    <row r="9" spans="1:8" ht="15">
      <c r="A9" s="12"/>
      <c r="B9" s="8"/>
      <c r="C9" s="8"/>
      <c r="D9" s="8"/>
      <c r="E9" s="8"/>
      <c r="F9" s="13"/>
      <c r="G9" s="124" t="s">
        <v>27</v>
      </c>
      <c r="H9" s="15"/>
    </row>
    <row r="10" spans="1:8" ht="15">
      <c r="A10" s="1135" t="s">
        <v>464</v>
      </c>
      <c r="B10" s="1135"/>
      <c r="C10" s="1135"/>
      <c r="D10" s="1135"/>
      <c r="E10" s="1135"/>
      <c r="F10" s="14"/>
      <c r="G10" s="125" t="s">
        <v>392</v>
      </c>
      <c r="H10" s="15"/>
    </row>
    <row r="11" spans="1:8" ht="15">
      <c r="A11" s="1135" t="s">
        <v>465</v>
      </c>
      <c r="B11" s="1135"/>
      <c r="C11" s="1135"/>
      <c r="D11" s="1135"/>
      <c r="E11" s="1135"/>
      <c r="F11" s="14"/>
      <c r="G11" s="125" t="s">
        <v>393</v>
      </c>
      <c r="H11" s="15"/>
    </row>
    <row r="12" spans="1:8" ht="15">
      <c r="A12" s="1135" t="s">
        <v>466</v>
      </c>
      <c r="B12" s="1135"/>
      <c r="C12" s="1135"/>
      <c r="D12" s="1135"/>
      <c r="E12" s="1135"/>
      <c r="F12" s="14"/>
      <c r="G12" s="125" t="s">
        <v>394</v>
      </c>
      <c r="H12" s="15"/>
    </row>
    <row r="13" spans="1:8" ht="15">
      <c r="A13" s="1135" t="s">
        <v>469</v>
      </c>
      <c r="B13" s="1135"/>
      <c r="C13" s="1135"/>
      <c r="D13" s="1135"/>
      <c r="E13" s="1135"/>
      <c r="F13" s="14"/>
      <c r="G13" s="125" t="s">
        <v>396</v>
      </c>
      <c r="H13" s="15"/>
    </row>
    <row r="14" spans="1:8" ht="15">
      <c r="A14" s="1135" t="s">
        <v>343</v>
      </c>
      <c r="B14" s="1135"/>
      <c r="C14" s="1135"/>
      <c r="D14" s="1135"/>
      <c r="E14" s="1135"/>
      <c r="F14" s="14"/>
      <c r="G14" s="125"/>
      <c r="H14" s="15"/>
    </row>
    <row r="15" spans="1:8" ht="15">
      <c r="A15" s="1135" t="s">
        <v>403</v>
      </c>
      <c r="B15" s="1135"/>
      <c r="C15" s="1135"/>
      <c r="D15" s="1135"/>
      <c r="E15" s="1135"/>
      <c r="F15" s="14"/>
      <c r="G15" s="125"/>
      <c r="H15" s="15"/>
    </row>
    <row r="16" spans="1:8" ht="15">
      <c r="A16" s="94"/>
      <c r="B16" s="1145" t="s">
        <v>273</v>
      </c>
      <c r="C16" s="1145"/>
      <c r="D16" s="1145"/>
      <c r="E16" s="1145"/>
      <c r="F16" s="16"/>
      <c r="G16" s="16"/>
      <c r="H16" s="15"/>
    </row>
    <row r="17" spans="1:8" ht="15.75" thickBot="1">
      <c r="A17" s="17" t="s">
        <v>201</v>
      </c>
      <c r="B17" s="8"/>
      <c r="C17" s="8"/>
      <c r="D17" s="8"/>
      <c r="E17" s="8"/>
      <c r="F17" s="8"/>
      <c r="G17" s="8"/>
    </row>
    <row r="18" spans="1:8" ht="13.5" thickBot="1">
      <c r="A18" s="1146" t="s">
        <v>227</v>
      </c>
      <c r="B18" s="1146" t="s">
        <v>286</v>
      </c>
      <c r="C18" s="1147" t="s">
        <v>282</v>
      </c>
      <c r="D18" s="1148"/>
      <c r="E18" s="1149"/>
      <c r="F18" s="1143" t="s">
        <v>232</v>
      </c>
      <c r="G18" s="1143"/>
    </row>
    <row r="19" spans="1:8" ht="39" thickBot="1">
      <c r="A19" s="1146"/>
      <c r="B19" s="1146"/>
      <c r="C19" s="136" t="s">
        <v>229</v>
      </c>
      <c r="D19" s="136" t="s">
        <v>230</v>
      </c>
      <c r="E19" s="136" t="s">
        <v>283</v>
      </c>
      <c r="F19" s="18" t="s">
        <v>131</v>
      </c>
      <c r="G19" s="18" t="s">
        <v>132</v>
      </c>
    </row>
    <row r="20" spans="1:8" ht="13.5" thickBot="1">
      <c r="A20" s="135">
        <v>1</v>
      </c>
      <c r="B20" s="135">
        <v>2</v>
      </c>
      <c r="C20" s="134">
        <v>3</v>
      </c>
      <c r="D20" s="134">
        <v>4</v>
      </c>
      <c r="E20" s="134">
        <v>5</v>
      </c>
      <c r="F20" s="134">
        <v>6</v>
      </c>
      <c r="G20" s="134">
        <v>7</v>
      </c>
    </row>
    <row r="21" spans="1:8">
      <c r="A21" s="121"/>
      <c r="B21" s="118"/>
      <c r="C21" s="119"/>
      <c r="D21" s="119"/>
      <c r="E21" s="119"/>
      <c r="F21" s="119"/>
      <c r="G21" s="120"/>
    </row>
    <row r="22" spans="1:8" ht="14.25">
      <c r="A22" s="66" t="s">
        <v>233</v>
      </c>
      <c r="B22" s="19">
        <v>100</v>
      </c>
      <c r="C22" s="577">
        <f>C30+C36+C46+C51</f>
        <v>0</v>
      </c>
      <c r="D22" s="577">
        <f t="shared" ref="D22:G22" si="0">D30+D36+D46+D51</f>
        <v>0</v>
      </c>
      <c r="E22" s="578">
        <f t="shared" si="0"/>
        <v>0</v>
      </c>
      <c r="F22" s="577">
        <f t="shared" si="0"/>
        <v>0</v>
      </c>
      <c r="G22" s="579">
        <f t="shared" si="0"/>
        <v>0</v>
      </c>
      <c r="H22" s="20"/>
    </row>
    <row r="23" spans="1:8" ht="15">
      <c r="A23" s="22" t="s">
        <v>292</v>
      </c>
      <c r="B23" s="23">
        <v>101</v>
      </c>
      <c r="C23" s="581">
        <f>C31</f>
        <v>0</v>
      </c>
      <c r="D23" s="581">
        <f t="shared" ref="D23:G23" si="1">D31</f>
        <v>0</v>
      </c>
      <c r="E23" s="582">
        <f t="shared" ref="E23:E28" si="2">(F23*8+G23*4)/12</f>
        <v>0</v>
      </c>
      <c r="F23" s="581">
        <f t="shared" si="1"/>
        <v>0</v>
      </c>
      <c r="G23" s="581">
        <f t="shared" si="1"/>
        <v>0</v>
      </c>
      <c r="H23" s="20"/>
    </row>
    <row r="24" spans="1:8" ht="15">
      <c r="A24" s="22" t="s">
        <v>293</v>
      </c>
      <c r="B24" s="23">
        <v>102</v>
      </c>
      <c r="C24" s="581">
        <f>C37+C32+C47</f>
        <v>0</v>
      </c>
      <c r="D24" s="581">
        <f t="shared" ref="D24:G24" si="3">D37+D32+D47</f>
        <v>0</v>
      </c>
      <c r="E24" s="582">
        <f t="shared" si="2"/>
        <v>0</v>
      </c>
      <c r="F24" s="581">
        <f t="shared" si="3"/>
        <v>0</v>
      </c>
      <c r="G24" s="581">
        <f t="shared" si="3"/>
        <v>0</v>
      </c>
      <c r="H24" s="20"/>
    </row>
    <row r="25" spans="1:8" ht="15">
      <c r="A25" s="22" t="s">
        <v>236</v>
      </c>
      <c r="B25" s="23">
        <v>103</v>
      </c>
      <c r="C25" s="581">
        <f>C33+C38</f>
        <v>0</v>
      </c>
      <c r="D25" s="581">
        <f t="shared" ref="D25:G26" si="4">D33+D38</f>
        <v>0</v>
      </c>
      <c r="E25" s="582">
        <f t="shared" si="2"/>
        <v>0</v>
      </c>
      <c r="F25" s="581">
        <f t="shared" si="4"/>
        <v>0</v>
      </c>
      <c r="G25" s="581">
        <f t="shared" si="4"/>
        <v>0</v>
      </c>
      <c r="H25" s="20"/>
    </row>
    <row r="26" spans="1:8" ht="15">
      <c r="A26" s="22" t="s">
        <v>237</v>
      </c>
      <c r="B26" s="23">
        <v>104</v>
      </c>
      <c r="C26" s="581">
        <f>C34+C39</f>
        <v>0</v>
      </c>
      <c r="D26" s="581">
        <f t="shared" si="4"/>
        <v>0</v>
      </c>
      <c r="E26" s="582">
        <f t="shared" si="2"/>
        <v>0</v>
      </c>
      <c r="F26" s="581">
        <f t="shared" si="4"/>
        <v>0</v>
      </c>
      <c r="G26" s="581">
        <f t="shared" si="4"/>
        <v>0</v>
      </c>
      <c r="H26" s="20"/>
    </row>
    <row r="27" spans="1:8" ht="15">
      <c r="A27" s="22" t="s">
        <v>315</v>
      </c>
      <c r="B27" s="23">
        <v>105</v>
      </c>
      <c r="C27" s="581">
        <f>C48</f>
        <v>0</v>
      </c>
      <c r="D27" s="581">
        <f t="shared" ref="D27:G27" si="5">D48</f>
        <v>0</v>
      </c>
      <c r="E27" s="582">
        <f t="shared" si="2"/>
        <v>0</v>
      </c>
      <c r="F27" s="581">
        <f t="shared" si="5"/>
        <v>0</v>
      </c>
      <c r="G27" s="581">
        <f t="shared" si="5"/>
        <v>0</v>
      </c>
      <c r="H27" s="20"/>
    </row>
    <row r="28" spans="1:8" ht="15">
      <c r="A28" s="22" t="s">
        <v>235</v>
      </c>
      <c r="B28" s="23">
        <v>106</v>
      </c>
      <c r="C28" s="581">
        <f t="shared" ref="C28:G28" si="6">C40+C49+C52</f>
        <v>0</v>
      </c>
      <c r="D28" s="581">
        <f>D40+D49+D52</f>
        <v>0</v>
      </c>
      <c r="E28" s="582">
        <f t="shared" si="2"/>
        <v>0</v>
      </c>
      <c r="F28" s="581">
        <f t="shared" si="6"/>
        <v>0</v>
      </c>
      <c r="G28" s="581">
        <f t="shared" si="6"/>
        <v>0</v>
      </c>
      <c r="H28" s="20"/>
    </row>
    <row r="29" spans="1:8" ht="14.25">
      <c r="A29" s="67" t="s">
        <v>234</v>
      </c>
      <c r="B29" s="21">
        <v>110</v>
      </c>
      <c r="C29" s="585">
        <f>C35+C41+C50+C53</f>
        <v>0</v>
      </c>
      <c r="D29" s="585">
        <f t="shared" ref="D29:G29" si="7">D35+D41+D50+D53</f>
        <v>0</v>
      </c>
      <c r="E29" s="585">
        <f t="shared" si="7"/>
        <v>0</v>
      </c>
      <c r="F29" s="585">
        <f t="shared" si="7"/>
        <v>0</v>
      </c>
      <c r="G29" s="645">
        <f t="shared" si="7"/>
        <v>0</v>
      </c>
      <c r="H29" s="20"/>
    </row>
    <row r="30" spans="1:8" ht="14.25">
      <c r="A30" s="66" t="s">
        <v>294</v>
      </c>
      <c r="B30" s="19">
        <v>120</v>
      </c>
      <c r="C30" s="64"/>
      <c r="D30" s="68"/>
      <c r="E30" s="739">
        <f t="shared" ref="E30:E40" si="8">(F30*8+G30*4)/12</f>
        <v>0</v>
      </c>
      <c r="F30" s="69"/>
      <c r="G30" s="70"/>
      <c r="H30" s="20"/>
    </row>
    <row r="31" spans="1:8" ht="15">
      <c r="A31" s="22" t="s">
        <v>292</v>
      </c>
      <c r="B31" s="23">
        <v>121</v>
      </c>
      <c r="C31" s="24"/>
      <c r="D31" s="25"/>
      <c r="E31" s="582">
        <f t="shared" si="8"/>
        <v>0</v>
      </c>
      <c r="F31" s="26"/>
      <c r="G31" s="27"/>
      <c r="H31" s="20"/>
    </row>
    <row r="32" spans="1:8" ht="15">
      <c r="A32" s="22" t="s">
        <v>295</v>
      </c>
      <c r="B32" s="23">
        <v>122</v>
      </c>
      <c r="C32" s="24"/>
      <c r="D32" s="25"/>
      <c r="E32" s="582">
        <f t="shared" si="8"/>
        <v>0</v>
      </c>
      <c r="F32" s="26"/>
      <c r="G32" s="27"/>
      <c r="H32" s="20"/>
    </row>
    <row r="33" spans="1:8" ht="15">
      <c r="A33" s="22" t="s">
        <v>236</v>
      </c>
      <c r="B33" s="23">
        <v>123</v>
      </c>
      <c r="C33" s="24"/>
      <c r="D33" s="25"/>
      <c r="E33" s="582">
        <f t="shared" si="8"/>
        <v>0</v>
      </c>
      <c r="F33" s="26"/>
      <c r="G33" s="27"/>
      <c r="H33" s="20"/>
    </row>
    <row r="34" spans="1:8" ht="15">
      <c r="A34" s="22" t="s">
        <v>237</v>
      </c>
      <c r="B34" s="23">
        <v>124</v>
      </c>
      <c r="C34" s="24"/>
      <c r="D34" s="25"/>
      <c r="E34" s="582">
        <f t="shared" si="8"/>
        <v>0</v>
      </c>
      <c r="F34" s="26"/>
      <c r="G34" s="27"/>
      <c r="H34" s="20"/>
    </row>
    <row r="35" spans="1:8" ht="14.25">
      <c r="A35" s="73" t="s">
        <v>238</v>
      </c>
      <c r="B35" s="21">
        <v>125</v>
      </c>
      <c r="C35" s="71"/>
      <c r="D35" s="72"/>
      <c r="E35" s="686">
        <f t="shared" si="8"/>
        <v>0</v>
      </c>
      <c r="F35" s="72"/>
      <c r="G35" s="65"/>
      <c r="H35" s="20"/>
    </row>
    <row r="36" spans="1:8" ht="14.25">
      <c r="A36" s="66" t="s">
        <v>296</v>
      </c>
      <c r="B36" s="19">
        <v>130</v>
      </c>
      <c r="C36" s="64"/>
      <c r="D36" s="64"/>
      <c r="E36" s="739">
        <f t="shared" si="8"/>
        <v>0</v>
      </c>
      <c r="F36" s="64"/>
      <c r="G36" s="64"/>
      <c r="H36" s="20"/>
    </row>
    <row r="37" spans="1:8" ht="15">
      <c r="A37" s="22" t="s">
        <v>297</v>
      </c>
      <c r="B37" s="23">
        <v>131</v>
      </c>
      <c r="C37" s="24"/>
      <c r="D37" s="24"/>
      <c r="E37" s="582">
        <f t="shared" si="8"/>
        <v>0</v>
      </c>
      <c r="F37" s="24"/>
      <c r="G37" s="24"/>
      <c r="H37" s="20"/>
    </row>
    <row r="38" spans="1:8" ht="15">
      <c r="A38" s="22" t="s">
        <v>240</v>
      </c>
      <c r="B38" s="23">
        <v>132</v>
      </c>
      <c r="C38" s="24"/>
      <c r="D38" s="24"/>
      <c r="E38" s="582">
        <f t="shared" si="8"/>
        <v>0</v>
      </c>
      <c r="F38" s="24"/>
      <c r="G38" s="24"/>
      <c r="H38" s="20"/>
    </row>
    <row r="39" spans="1:8" ht="15">
      <c r="A39" s="22" t="s">
        <v>316</v>
      </c>
      <c r="B39" s="23">
        <v>133</v>
      </c>
      <c r="C39" s="24"/>
      <c r="D39" s="24"/>
      <c r="E39" s="582">
        <f t="shared" si="8"/>
        <v>0</v>
      </c>
      <c r="F39" s="24"/>
      <c r="G39" s="24"/>
      <c r="H39" s="20"/>
    </row>
    <row r="40" spans="1:8" ht="15">
      <c r="A40" s="22" t="s">
        <v>317</v>
      </c>
      <c r="B40" s="23">
        <v>134</v>
      </c>
      <c r="C40" s="24"/>
      <c r="D40" s="24"/>
      <c r="E40" s="582">
        <f t="shared" si="8"/>
        <v>0</v>
      </c>
      <c r="F40" s="24"/>
      <c r="G40" s="24"/>
      <c r="H40" s="20"/>
    </row>
    <row r="41" spans="1:8" ht="14.25">
      <c r="A41" s="73" t="s">
        <v>238</v>
      </c>
      <c r="B41" s="21">
        <v>135</v>
      </c>
      <c r="C41" s="585">
        <f>C42+C43+C44+C45</f>
        <v>0</v>
      </c>
      <c r="D41" s="585">
        <f>D42+D43+D44+D45</f>
        <v>0</v>
      </c>
      <c r="E41" s="585">
        <f>E42+E43+E44+E45</f>
        <v>0</v>
      </c>
      <c r="F41" s="585">
        <f>F42+F43+F44+F45</f>
        <v>0</v>
      </c>
      <c r="G41" s="644">
        <f>G42+G43+G44+G45</f>
        <v>0</v>
      </c>
      <c r="H41" s="20"/>
    </row>
    <row r="42" spans="1:8" ht="15">
      <c r="A42" s="96" t="s">
        <v>298</v>
      </c>
      <c r="B42" s="29">
        <v>136</v>
      </c>
      <c r="C42" s="30"/>
      <c r="D42" s="30"/>
      <c r="E42" s="582">
        <f t="shared" ref="E42:E53" si="9">(F42*8+G42*4)/12</f>
        <v>0</v>
      </c>
      <c r="F42" s="30"/>
      <c r="G42" s="32"/>
      <c r="H42" s="20"/>
    </row>
    <row r="43" spans="1:8" ht="15">
      <c r="A43" s="96" t="s">
        <v>299</v>
      </c>
      <c r="B43" s="29">
        <v>137</v>
      </c>
      <c r="C43" s="30"/>
      <c r="D43" s="30"/>
      <c r="E43" s="582">
        <f t="shared" si="9"/>
        <v>0</v>
      </c>
      <c r="F43" s="30"/>
      <c r="G43" s="32"/>
      <c r="H43" s="20"/>
    </row>
    <row r="44" spans="1:8" ht="15">
      <c r="A44" s="96" t="s">
        <v>300</v>
      </c>
      <c r="B44" s="29">
        <v>138</v>
      </c>
      <c r="C44" s="30"/>
      <c r="D44" s="30"/>
      <c r="E44" s="582">
        <f t="shared" si="9"/>
        <v>0</v>
      </c>
      <c r="F44" s="30"/>
      <c r="G44" s="32"/>
      <c r="H44" s="20"/>
    </row>
    <row r="45" spans="1:8" ht="15">
      <c r="A45" s="96" t="s">
        <v>301</v>
      </c>
      <c r="B45" s="29">
        <v>139</v>
      </c>
      <c r="C45" s="30"/>
      <c r="D45" s="30"/>
      <c r="E45" s="582">
        <f t="shared" si="9"/>
        <v>0</v>
      </c>
      <c r="F45" s="30"/>
      <c r="G45" s="32"/>
      <c r="H45" s="20"/>
    </row>
    <row r="46" spans="1:8" ht="14.25">
      <c r="A46" s="66" t="s">
        <v>314</v>
      </c>
      <c r="B46" s="19">
        <v>140</v>
      </c>
      <c r="C46" s="64"/>
      <c r="D46" s="68"/>
      <c r="E46" s="582">
        <f t="shared" si="9"/>
        <v>0</v>
      </c>
      <c r="F46" s="69"/>
      <c r="G46" s="70"/>
      <c r="H46" s="20"/>
    </row>
    <row r="47" spans="1:8" ht="15">
      <c r="A47" s="28" t="s">
        <v>302</v>
      </c>
      <c r="B47" s="23">
        <v>141</v>
      </c>
      <c r="C47" s="24"/>
      <c r="D47" s="25"/>
      <c r="E47" s="582">
        <f t="shared" si="9"/>
        <v>0</v>
      </c>
      <c r="F47" s="26"/>
      <c r="G47" s="27"/>
      <c r="H47" s="20"/>
    </row>
    <row r="48" spans="1:8" ht="15">
      <c r="A48" s="28" t="s">
        <v>313</v>
      </c>
      <c r="B48" s="23">
        <v>143</v>
      </c>
      <c r="C48" s="24"/>
      <c r="D48" s="25"/>
      <c r="E48" s="582">
        <f t="shared" si="9"/>
        <v>0</v>
      </c>
      <c r="F48" s="26"/>
      <c r="G48" s="27"/>
      <c r="H48" s="20"/>
    </row>
    <row r="49" spans="1:8" ht="15">
      <c r="A49" s="22" t="s">
        <v>239</v>
      </c>
      <c r="B49" s="23">
        <v>144</v>
      </c>
      <c r="C49" s="24"/>
      <c r="D49" s="25"/>
      <c r="E49" s="582">
        <f t="shared" si="9"/>
        <v>0</v>
      </c>
      <c r="F49" s="26"/>
      <c r="G49" s="27"/>
      <c r="H49" s="20"/>
    </row>
    <row r="50" spans="1:8" ht="14.25">
      <c r="A50" s="73" t="s">
        <v>238</v>
      </c>
      <c r="B50" s="21">
        <v>145</v>
      </c>
      <c r="C50" s="71"/>
      <c r="D50" s="72"/>
      <c r="E50" s="686">
        <f t="shared" si="9"/>
        <v>0</v>
      </c>
      <c r="F50" s="72"/>
      <c r="G50" s="65"/>
      <c r="H50" s="20"/>
    </row>
    <row r="51" spans="1:8" ht="14.25">
      <c r="A51" s="66" t="s">
        <v>303</v>
      </c>
      <c r="B51" s="19">
        <v>150</v>
      </c>
      <c r="C51" s="64"/>
      <c r="D51" s="64"/>
      <c r="E51" s="739">
        <f t="shared" si="9"/>
        <v>0</v>
      </c>
      <c r="F51" s="64"/>
      <c r="G51" s="64"/>
      <c r="H51" s="20"/>
    </row>
    <row r="52" spans="1:8" ht="15">
      <c r="A52" s="28" t="s">
        <v>239</v>
      </c>
      <c r="B52" s="29">
        <v>151</v>
      </c>
      <c r="C52" s="33"/>
      <c r="D52" s="34"/>
      <c r="E52" s="582">
        <f t="shared" si="9"/>
        <v>0</v>
      </c>
      <c r="F52" s="34"/>
      <c r="G52" s="34"/>
      <c r="H52" s="20"/>
    </row>
    <row r="53" spans="1:8" ht="14.25">
      <c r="A53" s="73" t="s">
        <v>238</v>
      </c>
      <c r="B53" s="21">
        <v>153</v>
      </c>
      <c r="C53" s="71"/>
      <c r="D53" s="72"/>
      <c r="E53" s="686">
        <f t="shared" si="9"/>
        <v>0</v>
      </c>
      <c r="F53" s="72"/>
      <c r="G53" s="72"/>
      <c r="H53" s="20"/>
    </row>
    <row r="54" spans="1:8" ht="14.25">
      <c r="A54" s="62" t="s">
        <v>241</v>
      </c>
      <c r="B54" s="37">
        <v>500</v>
      </c>
      <c r="C54" s="56">
        <f>C55+C56+C57</f>
        <v>0</v>
      </c>
      <c r="D54" s="56">
        <f>D55+D56+D57</f>
        <v>0</v>
      </c>
      <c r="E54" s="56">
        <f>E55+E56+E57</f>
        <v>0</v>
      </c>
      <c r="F54" s="57" t="s">
        <v>28</v>
      </c>
      <c r="G54" s="58" t="s">
        <v>28</v>
      </c>
      <c r="H54" s="20"/>
    </row>
    <row r="55" spans="1:8" ht="14.25">
      <c r="A55" s="63" t="s">
        <v>242</v>
      </c>
      <c r="B55" s="38">
        <v>501</v>
      </c>
      <c r="C55" s="59">
        <f>C58+C67+C76+C85+C93+C94+C95</f>
        <v>0</v>
      </c>
      <c r="D55" s="59">
        <f>D58+D67+D76+D85+D93+D94+D95</f>
        <v>0</v>
      </c>
      <c r="E55" s="59">
        <f>E58+E67+E76+E85+E93+E94+E95</f>
        <v>0</v>
      </c>
      <c r="F55" s="60" t="s">
        <v>28</v>
      </c>
      <c r="G55" s="61" t="s">
        <v>28</v>
      </c>
      <c r="H55" s="20"/>
    </row>
    <row r="56" spans="1:8" ht="14.25">
      <c r="A56" s="39" t="s">
        <v>57</v>
      </c>
      <c r="B56" s="29">
        <v>502</v>
      </c>
      <c r="C56" s="40"/>
      <c r="D56" s="41"/>
      <c r="E56" s="41"/>
      <c r="F56" s="31" t="s">
        <v>28</v>
      </c>
      <c r="G56" s="32" t="s">
        <v>28</v>
      </c>
      <c r="H56" s="20"/>
    </row>
    <row r="57" spans="1:8" ht="25.5">
      <c r="A57" s="39" t="s">
        <v>243</v>
      </c>
      <c r="B57" s="29">
        <v>503</v>
      </c>
      <c r="C57" s="40"/>
      <c r="D57" s="41"/>
      <c r="E57" s="41"/>
      <c r="F57" s="31" t="s">
        <v>28</v>
      </c>
      <c r="G57" s="32" t="s">
        <v>28</v>
      </c>
      <c r="H57" s="20"/>
    </row>
    <row r="58" spans="1:8">
      <c r="A58" s="52" t="s">
        <v>244</v>
      </c>
      <c r="B58" s="42">
        <v>510</v>
      </c>
      <c r="C58" s="53">
        <f>C59+C60+C65</f>
        <v>0</v>
      </c>
      <c r="D58" s="53">
        <f>D59+D60+D65</f>
        <v>0</v>
      </c>
      <c r="E58" s="53">
        <f>E59+E60+E65</f>
        <v>0</v>
      </c>
      <c r="F58" s="49" t="s">
        <v>28</v>
      </c>
      <c r="G58" s="50" t="s">
        <v>28</v>
      </c>
      <c r="H58" s="20"/>
    </row>
    <row r="59" spans="1:8" ht="15">
      <c r="A59" s="97" t="s">
        <v>285</v>
      </c>
      <c r="B59" s="98">
        <v>511</v>
      </c>
      <c r="C59" s="99"/>
      <c r="D59" s="100"/>
      <c r="E59" s="100"/>
      <c r="F59" s="100" t="s">
        <v>28</v>
      </c>
      <c r="G59" s="101" t="s">
        <v>28</v>
      </c>
      <c r="H59" s="20"/>
    </row>
    <row r="60" spans="1:8" ht="15">
      <c r="A60" s="102" t="s">
        <v>345</v>
      </c>
      <c r="B60" s="98">
        <v>512</v>
      </c>
      <c r="C60" s="99"/>
      <c r="D60" s="99"/>
      <c r="E60" s="99"/>
      <c r="F60" s="100" t="s">
        <v>28</v>
      </c>
      <c r="G60" s="101" t="s">
        <v>28</v>
      </c>
      <c r="H60" s="20"/>
    </row>
    <row r="61" spans="1:8" ht="15">
      <c r="A61" s="28" t="s">
        <v>245</v>
      </c>
      <c r="B61" s="23">
        <v>513</v>
      </c>
      <c r="C61" s="24"/>
      <c r="D61" s="25"/>
      <c r="E61" s="25"/>
      <c r="F61" s="25" t="s">
        <v>28</v>
      </c>
      <c r="G61" s="43" t="s">
        <v>28</v>
      </c>
      <c r="H61" s="20"/>
    </row>
    <row r="62" spans="1:8" ht="15">
      <c r="A62" s="28" t="s">
        <v>246</v>
      </c>
      <c r="B62" s="23">
        <v>514</v>
      </c>
      <c r="C62" s="24"/>
      <c r="D62" s="25"/>
      <c r="E62" s="25"/>
      <c r="F62" s="25" t="s">
        <v>28</v>
      </c>
      <c r="G62" s="43" t="s">
        <v>28</v>
      </c>
      <c r="H62" s="20"/>
    </row>
    <row r="63" spans="1:8" ht="15">
      <c r="A63" s="28" t="s">
        <v>247</v>
      </c>
      <c r="B63" s="23">
        <v>515</v>
      </c>
      <c r="C63" s="24"/>
      <c r="D63" s="25"/>
      <c r="E63" s="25"/>
      <c r="F63" s="25" t="s">
        <v>28</v>
      </c>
      <c r="G63" s="43" t="s">
        <v>28</v>
      </c>
      <c r="H63" s="20"/>
    </row>
    <row r="64" spans="1:8" ht="15">
      <c r="A64" s="28" t="s">
        <v>248</v>
      </c>
      <c r="B64" s="23">
        <v>516</v>
      </c>
      <c r="C64" s="24"/>
      <c r="D64" s="25"/>
      <c r="E64" s="25"/>
      <c r="F64" s="25" t="s">
        <v>28</v>
      </c>
      <c r="G64" s="43" t="s">
        <v>28</v>
      </c>
      <c r="H64" s="20"/>
    </row>
    <row r="65" spans="1:8" ht="15">
      <c r="A65" s="102" t="s">
        <v>346</v>
      </c>
      <c r="B65" s="98">
        <v>517</v>
      </c>
      <c r="C65" s="99"/>
      <c r="D65" s="99"/>
      <c r="E65" s="99"/>
      <c r="F65" s="100" t="s">
        <v>28</v>
      </c>
      <c r="G65" s="101" t="s">
        <v>28</v>
      </c>
      <c r="H65" s="20"/>
    </row>
    <row r="66" spans="1:8" ht="15">
      <c r="A66" s="28" t="s">
        <v>305</v>
      </c>
      <c r="B66" s="23">
        <v>518</v>
      </c>
      <c r="C66" s="24"/>
      <c r="D66" s="25"/>
      <c r="E66" s="25"/>
      <c r="F66" s="25" t="s">
        <v>28</v>
      </c>
      <c r="G66" s="43" t="s">
        <v>28</v>
      </c>
      <c r="H66" s="20"/>
    </row>
    <row r="67" spans="1:8">
      <c r="A67" s="51" t="s">
        <v>306</v>
      </c>
      <c r="B67" s="42">
        <v>520</v>
      </c>
      <c r="C67" s="53">
        <f>C68+C69+C74</f>
        <v>0</v>
      </c>
      <c r="D67" s="53">
        <f>D68+D69+D74</f>
        <v>0</v>
      </c>
      <c r="E67" s="53">
        <f>E68+E69+E74</f>
        <v>0</v>
      </c>
      <c r="F67" s="49" t="s">
        <v>28</v>
      </c>
      <c r="G67" s="50" t="s">
        <v>28</v>
      </c>
      <c r="H67" s="20"/>
    </row>
    <row r="68" spans="1:8" ht="15">
      <c r="A68" s="97" t="s">
        <v>285</v>
      </c>
      <c r="B68" s="98">
        <v>521</v>
      </c>
      <c r="C68" s="99"/>
      <c r="D68" s="100"/>
      <c r="E68" s="100"/>
      <c r="F68" s="100" t="s">
        <v>28</v>
      </c>
      <c r="G68" s="101" t="s">
        <v>28</v>
      </c>
      <c r="H68" s="20"/>
    </row>
    <row r="69" spans="1:8" ht="15">
      <c r="A69" s="102" t="s">
        <v>304</v>
      </c>
      <c r="B69" s="98">
        <v>522</v>
      </c>
      <c r="C69" s="99"/>
      <c r="D69" s="99"/>
      <c r="E69" s="99"/>
      <c r="F69" s="100" t="s">
        <v>28</v>
      </c>
      <c r="G69" s="101" t="s">
        <v>28</v>
      </c>
      <c r="H69" s="20"/>
    </row>
    <row r="70" spans="1:8" ht="15">
      <c r="A70" s="28" t="s">
        <v>245</v>
      </c>
      <c r="B70" s="23">
        <v>523</v>
      </c>
      <c r="C70" s="24"/>
      <c r="D70" s="25"/>
      <c r="E70" s="25"/>
      <c r="F70" s="25" t="s">
        <v>28</v>
      </c>
      <c r="G70" s="43" t="s">
        <v>28</v>
      </c>
      <c r="H70" s="20"/>
    </row>
    <row r="71" spans="1:8" ht="15">
      <c r="A71" s="28" t="s">
        <v>246</v>
      </c>
      <c r="B71" s="23">
        <v>524</v>
      </c>
      <c r="C71" s="24"/>
      <c r="D71" s="25"/>
      <c r="E71" s="25"/>
      <c r="F71" s="25" t="s">
        <v>28</v>
      </c>
      <c r="G71" s="43" t="s">
        <v>28</v>
      </c>
      <c r="H71" s="20"/>
    </row>
    <row r="72" spans="1:8" ht="15">
      <c r="A72" s="28" t="s">
        <v>247</v>
      </c>
      <c r="B72" s="23">
        <v>525</v>
      </c>
      <c r="C72" s="24"/>
      <c r="D72" s="25"/>
      <c r="E72" s="25"/>
      <c r="F72" s="25" t="s">
        <v>28</v>
      </c>
      <c r="G72" s="43" t="s">
        <v>28</v>
      </c>
      <c r="H72" s="20"/>
    </row>
    <row r="73" spans="1:8" ht="15">
      <c r="A73" s="28" t="s">
        <v>248</v>
      </c>
      <c r="B73" s="23">
        <v>526</v>
      </c>
      <c r="C73" s="24"/>
      <c r="D73" s="25"/>
      <c r="E73" s="25"/>
      <c r="F73" s="25" t="s">
        <v>28</v>
      </c>
      <c r="G73" s="43" t="s">
        <v>28</v>
      </c>
      <c r="H73" s="20"/>
    </row>
    <row r="74" spans="1:8" ht="15">
      <c r="A74" s="102" t="s">
        <v>346</v>
      </c>
      <c r="B74" s="98">
        <v>528</v>
      </c>
      <c r="C74" s="99">
        <f>C75</f>
        <v>0</v>
      </c>
      <c r="D74" s="99">
        <f t="shared" ref="D74:E74" si="10">D75</f>
        <v>0</v>
      </c>
      <c r="E74" s="99">
        <f t="shared" si="10"/>
        <v>0</v>
      </c>
      <c r="F74" s="100" t="s">
        <v>28</v>
      </c>
      <c r="G74" s="101" t="s">
        <v>28</v>
      </c>
      <c r="H74" s="20"/>
    </row>
    <row r="75" spans="1:8" ht="15">
      <c r="A75" s="28" t="s">
        <v>305</v>
      </c>
      <c r="B75" s="23">
        <v>527</v>
      </c>
      <c r="C75" s="24"/>
      <c r="D75" s="25"/>
      <c r="E75" s="25"/>
      <c r="F75" s="25" t="s">
        <v>28</v>
      </c>
      <c r="G75" s="43" t="s">
        <v>28</v>
      </c>
      <c r="H75" s="20"/>
    </row>
    <row r="76" spans="1:8">
      <c r="A76" s="103" t="s">
        <v>249</v>
      </c>
      <c r="B76" s="104">
        <v>530</v>
      </c>
      <c r="C76" s="105">
        <f>C77+C78+C83</f>
        <v>0</v>
      </c>
      <c r="D76" s="105">
        <f t="shared" ref="D76:E76" si="11">D77+D78+D83</f>
        <v>0</v>
      </c>
      <c r="E76" s="105">
        <f t="shared" si="11"/>
        <v>0</v>
      </c>
      <c r="F76" s="106" t="s">
        <v>28</v>
      </c>
      <c r="G76" s="107" t="s">
        <v>28</v>
      </c>
      <c r="H76" s="20"/>
    </row>
    <row r="77" spans="1:8" ht="15">
      <c r="A77" s="97" t="s">
        <v>285</v>
      </c>
      <c r="B77" s="98">
        <v>531</v>
      </c>
      <c r="C77" s="99"/>
      <c r="D77" s="100"/>
      <c r="E77" s="100"/>
      <c r="F77" s="100" t="s">
        <v>28</v>
      </c>
      <c r="G77" s="101" t="s">
        <v>28</v>
      </c>
      <c r="H77" s="20"/>
    </row>
    <row r="78" spans="1:8" ht="15">
      <c r="A78" s="102" t="s">
        <v>304</v>
      </c>
      <c r="B78" s="98">
        <v>532</v>
      </c>
      <c r="C78" s="99"/>
      <c r="D78" s="99"/>
      <c r="E78" s="99"/>
      <c r="F78" s="100" t="s">
        <v>28</v>
      </c>
      <c r="G78" s="101" t="s">
        <v>28</v>
      </c>
      <c r="H78" s="20"/>
    </row>
    <row r="79" spans="1:8" ht="15">
      <c r="A79" s="28" t="s">
        <v>245</v>
      </c>
      <c r="B79" s="23">
        <v>533</v>
      </c>
      <c r="C79" s="24"/>
      <c r="D79" s="25"/>
      <c r="E79" s="25"/>
      <c r="F79" s="25" t="s">
        <v>28</v>
      </c>
      <c r="G79" s="43" t="s">
        <v>28</v>
      </c>
      <c r="H79" s="20"/>
    </row>
    <row r="80" spans="1:8" ht="15">
      <c r="A80" s="28" t="s">
        <v>246</v>
      </c>
      <c r="B80" s="23">
        <v>534</v>
      </c>
      <c r="C80" s="24"/>
      <c r="D80" s="25"/>
      <c r="E80" s="25"/>
      <c r="F80" s="25" t="s">
        <v>28</v>
      </c>
      <c r="G80" s="43" t="s">
        <v>28</v>
      </c>
      <c r="H80" s="20"/>
    </row>
    <row r="81" spans="1:8" ht="15">
      <c r="A81" s="28" t="s">
        <v>247</v>
      </c>
      <c r="B81" s="23">
        <v>535</v>
      </c>
      <c r="C81" s="24"/>
      <c r="D81" s="25"/>
      <c r="E81" s="25"/>
      <c r="F81" s="25" t="s">
        <v>28</v>
      </c>
      <c r="G81" s="43" t="s">
        <v>28</v>
      </c>
      <c r="H81" s="20"/>
    </row>
    <row r="82" spans="1:8" ht="15">
      <c r="A82" s="28" t="s">
        <v>248</v>
      </c>
      <c r="B82" s="23">
        <v>536</v>
      </c>
      <c r="C82" s="24"/>
      <c r="D82" s="25"/>
      <c r="E82" s="25"/>
      <c r="F82" s="25" t="s">
        <v>28</v>
      </c>
      <c r="G82" s="43" t="s">
        <v>28</v>
      </c>
      <c r="H82" s="20"/>
    </row>
    <row r="83" spans="1:8" ht="15">
      <c r="A83" s="102" t="s">
        <v>346</v>
      </c>
      <c r="B83" s="98">
        <v>537</v>
      </c>
      <c r="C83" s="99">
        <f>C84</f>
        <v>0</v>
      </c>
      <c r="D83" s="99">
        <f t="shared" ref="D83:E83" si="12">D84</f>
        <v>0</v>
      </c>
      <c r="E83" s="99">
        <f t="shared" si="12"/>
        <v>0</v>
      </c>
      <c r="F83" s="100" t="s">
        <v>28</v>
      </c>
      <c r="G83" s="101" t="s">
        <v>28</v>
      </c>
      <c r="H83" s="20"/>
    </row>
    <row r="84" spans="1:8" ht="15">
      <c r="A84" s="28" t="s">
        <v>305</v>
      </c>
      <c r="B84" s="23">
        <v>538</v>
      </c>
      <c r="C84" s="24"/>
      <c r="D84" s="25"/>
      <c r="E84" s="25"/>
      <c r="F84" s="25" t="s">
        <v>28</v>
      </c>
      <c r="G84" s="43" t="s">
        <v>28</v>
      </c>
      <c r="H84" s="20"/>
    </row>
    <row r="85" spans="1:8">
      <c r="A85" s="51" t="s">
        <v>318</v>
      </c>
      <c r="B85" s="42">
        <v>540</v>
      </c>
      <c r="C85" s="53">
        <f>C86+C87+C91</f>
        <v>0</v>
      </c>
      <c r="D85" s="53">
        <f>D86+D87+D91</f>
        <v>0</v>
      </c>
      <c r="E85" s="53">
        <f>E86+E87+E91</f>
        <v>0</v>
      </c>
      <c r="F85" s="54" t="s">
        <v>28</v>
      </c>
      <c r="G85" s="55" t="s">
        <v>28</v>
      </c>
      <c r="H85" s="20"/>
    </row>
    <row r="86" spans="1:8" ht="15">
      <c r="A86" s="97" t="s">
        <v>285</v>
      </c>
      <c r="B86" s="98">
        <v>541</v>
      </c>
      <c r="C86" s="99"/>
      <c r="D86" s="100"/>
      <c r="E86" s="100"/>
      <c r="F86" s="100" t="s">
        <v>28</v>
      </c>
      <c r="G86" s="101" t="s">
        <v>28</v>
      </c>
      <c r="H86" s="20"/>
    </row>
    <row r="87" spans="1:8" ht="15">
      <c r="A87" s="102" t="s">
        <v>304</v>
      </c>
      <c r="B87" s="98">
        <v>542</v>
      </c>
      <c r="C87" s="99"/>
      <c r="D87" s="99"/>
      <c r="E87" s="99"/>
      <c r="F87" s="100" t="s">
        <v>28</v>
      </c>
      <c r="G87" s="101" t="s">
        <v>28</v>
      </c>
      <c r="H87" s="20"/>
    </row>
    <row r="88" spans="1:8" ht="15">
      <c r="A88" s="28" t="s">
        <v>247</v>
      </c>
      <c r="B88" s="23">
        <v>543</v>
      </c>
      <c r="C88" s="24"/>
      <c r="D88" s="25"/>
      <c r="E88" s="25"/>
      <c r="F88" s="25" t="s">
        <v>28</v>
      </c>
      <c r="G88" s="43" t="s">
        <v>28</v>
      </c>
      <c r="H88" s="20"/>
    </row>
    <row r="89" spans="1:8" ht="15">
      <c r="A89" s="28" t="s">
        <v>248</v>
      </c>
      <c r="B89" s="23">
        <v>544</v>
      </c>
      <c r="C89" s="24"/>
      <c r="D89" s="25"/>
      <c r="E89" s="25"/>
      <c r="F89" s="25" t="s">
        <v>28</v>
      </c>
      <c r="G89" s="43" t="s">
        <v>28</v>
      </c>
      <c r="H89" s="20"/>
    </row>
    <row r="90" spans="1:8" ht="15">
      <c r="A90" s="28" t="s">
        <v>307</v>
      </c>
      <c r="B90" s="23">
        <v>545</v>
      </c>
      <c r="C90" s="24"/>
      <c r="D90" s="25"/>
      <c r="E90" s="25"/>
      <c r="F90" s="25" t="s">
        <v>28</v>
      </c>
      <c r="G90" s="43" t="s">
        <v>28</v>
      </c>
      <c r="H90" s="20"/>
    </row>
    <row r="91" spans="1:8" ht="15">
      <c r="A91" s="102" t="s">
        <v>346</v>
      </c>
      <c r="B91" s="98">
        <v>546</v>
      </c>
      <c r="C91" s="99">
        <f>C92</f>
        <v>0</v>
      </c>
      <c r="D91" s="99">
        <f t="shared" ref="D91:E91" si="13">D92</f>
        <v>0</v>
      </c>
      <c r="E91" s="99">
        <f t="shared" si="13"/>
        <v>0</v>
      </c>
      <c r="F91" s="100" t="s">
        <v>28</v>
      </c>
      <c r="G91" s="101" t="s">
        <v>28</v>
      </c>
      <c r="H91" s="20"/>
    </row>
    <row r="92" spans="1:8" ht="15">
      <c r="A92" s="28" t="s">
        <v>305</v>
      </c>
      <c r="B92" s="23">
        <v>547</v>
      </c>
      <c r="C92" s="24"/>
      <c r="D92" s="25"/>
      <c r="E92" s="25"/>
      <c r="F92" s="25"/>
      <c r="G92" s="43"/>
      <c r="H92" s="20"/>
    </row>
    <row r="93" spans="1:8" ht="15">
      <c r="A93" s="51" t="s">
        <v>250</v>
      </c>
      <c r="B93" s="42">
        <v>550</v>
      </c>
      <c r="C93" s="47"/>
      <c r="D93" s="48"/>
      <c r="E93" s="48"/>
      <c r="F93" s="49" t="s">
        <v>28</v>
      </c>
      <c r="G93" s="50" t="s">
        <v>28</v>
      </c>
      <c r="H93" s="20"/>
    </row>
    <row r="94" spans="1:8" ht="15">
      <c r="A94" s="51" t="s">
        <v>251</v>
      </c>
      <c r="B94" s="42">
        <v>560</v>
      </c>
      <c r="C94" s="47"/>
      <c r="D94" s="48"/>
      <c r="E94" s="48"/>
      <c r="F94" s="49" t="s">
        <v>28</v>
      </c>
      <c r="G94" s="50" t="s">
        <v>28</v>
      </c>
      <c r="H94" s="20"/>
    </row>
    <row r="95" spans="1:8" ht="15">
      <c r="A95" s="52" t="s">
        <v>252</v>
      </c>
      <c r="B95" s="42">
        <v>570</v>
      </c>
      <c r="C95" s="47"/>
      <c r="D95" s="48"/>
      <c r="E95" s="48"/>
      <c r="F95" s="49" t="s">
        <v>28</v>
      </c>
      <c r="G95" s="50" t="s">
        <v>28</v>
      </c>
      <c r="H95" s="20"/>
    </row>
    <row r="96" spans="1:8" ht="14.25">
      <c r="A96" s="84" t="s">
        <v>253</v>
      </c>
      <c r="B96" s="44">
        <v>900</v>
      </c>
      <c r="C96" s="74"/>
      <c r="D96" s="75"/>
      <c r="E96" s="75"/>
      <c r="F96" s="76" t="s">
        <v>254</v>
      </c>
      <c r="G96" s="77" t="s">
        <v>254</v>
      </c>
      <c r="H96" s="20"/>
    </row>
    <row r="97" spans="1:15" ht="15" customHeight="1">
      <c r="A97" s="84" t="s">
        <v>255</v>
      </c>
      <c r="B97" s="44">
        <v>901</v>
      </c>
      <c r="C97" s="78"/>
      <c r="D97" s="79"/>
      <c r="E97" s="79"/>
      <c r="F97" s="76" t="s">
        <v>254</v>
      </c>
      <c r="G97" s="77" t="s">
        <v>254</v>
      </c>
      <c r="H97" s="20"/>
    </row>
    <row r="98" spans="1:15" ht="23.25" customHeight="1">
      <c r="A98" s="85" t="s">
        <v>308</v>
      </c>
      <c r="B98" s="45"/>
      <c r="C98" s="80"/>
      <c r="D98" s="81"/>
      <c r="E98" s="81"/>
      <c r="F98" s="82" t="s">
        <v>254</v>
      </c>
      <c r="G98" s="83" t="s">
        <v>254</v>
      </c>
      <c r="H98" s="20"/>
    </row>
    <row r="99" spans="1:15" ht="15" customHeight="1">
      <c r="A99" s="88" t="s">
        <v>373</v>
      </c>
      <c r="B99" s="46">
        <v>902</v>
      </c>
      <c r="C99" s="128" t="e">
        <f t="shared" ref="C99:E99" si="14">C98/(C41+C50)</f>
        <v>#DIV/0!</v>
      </c>
      <c r="D99" s="128" t="e">
        <f t="shared" si="14"/>
        <v>#DIV/0!</v>
      </c>
      <c r="E99" s="128" t="e">
        <f t="shared" si="14"/>
        <v>#DIV/0!</v>
      </c>
      <c r="F99" s="86" t="s">
        <v>254</v>
      </c>
      <c r="G99" s="87" t="s">
        <v>254</v>
      </c>
      <c r="H99" s="20"/>
    </row>
    <row r="100" spans="1:15" ht="15" customHeight="1">
      <c r="A100" s="88" t="s">
        <v>340</v>
      </c>
      <c r="B100" s="46">
        <v>903</v>
      </c>
      <c r="C100" s="128" t="e">
        <f>C98/C53</f>
        <v>#DIV/0!</v>
      </c>
      <c r="D100" s="128" t="e">
        <f t="shared" ref="D100:E100" si="15">D98/D53</f>
        <v>#DIV/0!</v>
      </c>
      <c r="E100" s="128" t="e">
        <f t="shared" si="15"/>
        <v>#DIV/0!</v>
      </c>
      <c r="F100" s="86" t="s">
        <v>254</v>
      </c>
      <c r="G100" s="87" t="s">
        <v>254</v>
      </c>
      <c r="H100" s="20"/>
    </row>
    <row r="101" spans="1:15" ht="23.25" customHeight="1" thickBot="1">
      <c r="A101" s="108" t="s">
        <v>349</v>
      </c>
      <c r="B101" s="109">
        <v>905</v>
      </c>
      <c r="C101" s="129" t="e">
        <f>(C41+C50)/C53</f>
        <v>#DIV/0!</v>
      </c>
      <c r="D101" s="129" t="e">
        <f t="shared" ref="D101:E101" si="16">(D41+D50)/D53</f>
        <v>#DIV/0!</v>
      </c>
      <c r="E101" s="129" t="e">
        <f t="shared" si="16"/>
        <v>#DIV/0!</v>
      </c>
      <c r="F101" s="110" t="s">
        <v>254</v>
      </c>
      <c r="G101" s="111" t="s">
        <v>254</v>
      </c>
      <c r="H101" s="20"/>
    </row>
    <row r="102" spans="1:15" ht="16.5" customHeight="1">
      <c r="A102" s="116" t="s">
        <v>309</v>
      </c>
      <c r="B102" s="112"/>
      <c r="C102" s="112"/>
      <c r="D102" s="112"/>
      <c r="E102" s="112"/>
      <c r="F102" s="112"/>
      <c r="G102" s="113"/>
      <c r="H102" s="20"/>
    </row>
    <row r="103" spans="1:15" ht="36.75">
      <c r="A103" s="117" t="s">
        <v>310</v>
      </c>
      <c r="B103" s="115"/>
      <c r="C103" s="115"/>
      <c r="D103" s="115"/>
      <c r="E103" s="115"/>
      <c r="F103" s="115"/>
      <c r="G103" s="115"/>
    </row>
    <row r="104" spans="1:15" ht="25.5">
      <c r="A104" s="117" t="s">
        <v>311</v>
      </c>
      <c r="B104" s="112"/>
      <c r="C104" s="112"/>
      <c r="D104" s="112"/>
      <c r="E104" s="112"/>
      <c r="F104" s="112"/>
      <c r="G104" s="113"/>
      <c r="H104" s="3"/>
      <c r="I104" s="3"/>
      <c r="J104" s="3"/>
      <c r="K104" s="3"/>
    </row>
    <row r="105" spans="1:15" ht="25.5">
      <c r="A105" s="117" t="s">
        <v>312</v>
      </c>
      <c r="B105" s="112"/>
      <c r="C105" s="112"/>
      <c r="D105" s="112"/>
      <c r="E105" s="112"/>
      <c r="F105" s="112"/>
      <c r="G105" s="113"/>
      <c r="H105" s="3"/>
      <c r="I105" s="3"/>
      <c r="J105" s="3"/>
      <c r="K105" s="3"/>
    </row>
    <row r="106" spans="1:15" ht="15">
      <c r="A106" s="114"/>
      <c r="B106" s="112"/>
      <c r="C106" s="112"/>
      <c r="D106" s="112"/>
      <c r="E106" s="112"/>
      <c r="F106" s="112"/>
      <c r="G106" s="113"/>
      <c r="H106" s="3"/>
      <c r="I106" s="3"/>
      <c r="J106" s="3"/>
      <c r="K106" s="3"/>
    </row>
    <row r="107" spans="1:15" s="3" customFormat="1" ht="12.75" customHeight="1">
      <c r="A107" s="133" t="s">
        <v>46</v>
      </c>
      <c r="B107" s="131"/>
      <c r="C107" s="133"/>
      <c r="D107" s="7"/>
      <c r="E107" s="7"/>
      <c r="F107" s="7"/>
      <c r="H107" s="6"/>
      <c r="I107" s="6"/>
      <c r="J107" s="6"/>
      <c r="K107" s="6"/>
    </row>
    <row r="108" spans="1:15" s="3" customFormat="1" ht="10.5" customHeight="1">
      <c r="A108" s="4" t="s">
        <v>96</v>
      </c>
      <c r="B108" s="131"/>
      <c r="C108" s="4"/>
      <c r="D108" s="4"/>
      <c r="E108" s="4"/>
      <c r="F108" s="4"/>
      <c r="G108" s="4"/>
    </row>
    <row r="109" spans="1:15" s="3" customFormat="1">
      <c r="A109" s="1144" t="s">
        <v>47</v>
      </c>
      <c r="B109" s="1144"/>
      <c r="C109" s="1144"/>
      <c r="D109" s="1144"/>
      <c r="E109" s="1144"/>
      <c r="F109" s="1144"/>
      <c r="G109" s="1144"/>
      <c r="H109" s="1144"/>
      <c r="I109" s="1144"/>
      <c r="J109" s="1144"/>
      <c r="K109" s="1144"/>
      <c r="L109" s="1144"/>
      <c r="M109" s="1144"/>
      <c r="N109" s="1144"/>
      <c r="O109" s="1144"/>
    </row>
    <row r="110" spans="1:15" s="3" customFormat="1">
      <c r="A110" s="132" t="s">
        <v>350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</row>
    <row r="111" spans="1:15" s="3" customFormat="1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</row>
    <row r="112" spans="1:15" s="1" customFormat="1" ht="18.75" customHeight="1">
      <c r="A112" s="122" t="s">
        <v>22</v>
      </c>
      <c r="B112" s="1141"/>
      <c r="C112" s="1141"/>
      <c r="D112" s="1142"/>
      <c r="E112" s="1142"/>
      <c r="F112" s="123"/>
    </row>
    <row r="113" spans="1:15" s="1" customFormat="1" ht="12" customHeight="1">
      <c r="A113" s="127"/>
      <c r="B113" s="1139" t="s">
        <v>23</v>
      </c>
      <c r="C113" s="1139"/>
      <c r="D113" s="1139" t="s">
        <v>24</v>
      </c>
      <c r="E113" s="1139"/>
      <c r="F113" s="123"/>
    </row>
    <row r="114" spans="1:15" s="1" customFormat="1" ht="17.25" customHeight="1">
      <c r="A114" s="122" t="s">
        <v>287</v>
      </c>
      <c r="B114" s="1140"/>
      <c r="C114" s="1140"/>
      <c r="D114" s="1140"/>
      <c r="E114" s="1140"/>
      <c r="F114" s="123"/>
    </row>
    <row r="115" spans="1:15" s="1" customFormat="1" ht="11.25" customHeight="1">
      <c r="A115" s="127"/>
      <c r="B115" s="1139" t="s">
        <v>23</v>
      </c>
      <c r="C115" s="1139"/>
      <c r="D115" s="1139" t="s">
        <v>24</v>
      </c>
      <c r="E115" s="1139"/>
      <c r="F115" s="123"/>
    </row>
    <row r="116" spans="1:15" s="1" customFormat="1" ht="15.75" customHeight="1">
      <c r="A116" s="122" t="s">
        <v>291</v>
      </c>
      <c r="B116" s="1141"/>
      <c r="C116" s="1141"/>
      <c r="D116" s="1142"/>
      <c r="E116" s="1142"/>
      <c r="F116" s="123"/>
    </row>
    <row r="117" spans="1:15" s="1" customFormat="1" ht="12.75" customHeight="1">
      <c r="A117" s="126"/>
      <c r="B117" s="1139" t="s">
        <v>23</v>
      </c>
      <c r="C117" s="1139"/>
      <c r="D117" s="1139" t="s">
        <v>24</v>
      </c>
      <c r="E117" s="1139"/>
      <c r="F117" s="123"/>
    </row>
    <row r="118" spans="1:15" s="1" customFormat="1" ht="12.75" customHeight="1">
      <c r="A118" s="126"/>
      <c r="B118" s="130"/>
      <c r="C118" s="130"/>
      <c r="D118" s="130"/>
      <c r="E118" s="130"/>
      <c r="F118" s="123"/>
    </row>
    <row r="119" spans="1:15" s="1" customFormat="1" ht="12.75" customHeight="1">
      <c r="A119" s="126"/>
      <c r="B119" s="130"/>
      <c r="C119" s="130"/>
      <c r="D119" s="130"/>
      <c r="E119" s="130"/>
      <c r="F119" s="123"/>
    </row>
    <row r="120" spans="1:15" s="1" customFormat="1" ht="15.75">
      <c r="A120" s="5" t="s">
        <v>117</v>
      </c>
      <c r="B120" s="2"/>
      <c r="C120" s="2"/>
      <c r="D120" s="2"/>
      <c r="E120" s="2"/>
      <c r="F120" s="2"/>
    </row>
    <row r="121" spans="1:15" s="1" customFormat="1" ht="15"/>
    <row r="122" spans="1:15" s="3" customFormat="1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</row>
    <row r="123" spans="1:15" s="3" customFormat="1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</row>
    <row r="124" spans="1:15" s="3" customFormat="1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</row>
  </sheetData>
  <mergeCells count="32">
    <mergeCell ref="A13:E13"/>
    <mergeCell ref="E1:G1"/>
    <mergeCell ref="E2:G2"/>
    <mergeCell ref="F3:G3"/>
    <mergeCell ref="A4:G4"/>
    <mergeCell ref="A5:G5"/>
    <mergeCell ref="A6:G6"/>
    <mergeCell ref="A7:G7"/>
    <mergeCell ref="B8:C8"/>
    <mergeCell ref="A10:E10"/>
    <mergeCell ref="A11:E11"/>
    <mergeCell ref="A12:E12"/>
    <mergeCell ref="A14:E14"/>
    <mergeCell ref="A15:E15"/>
    <mergeCell ref="B16:E16"/>
    <mergeCell ref="A18:A19"/>
    <mergeCell ref="B18:B19"/>
    <mergeCell ref="C18:E18"/>
    <mergeCell ref="F18:G18"/>
    <mergeCell ref="A109:O109"/>
    <mergeCell ref="B112:C112"/>
    <mergeCell ref="D112:E112"/>
    <mergeCell ref="B113:C113"/>
    <mergeCell ref="D113:E113"/>
    <mergeCell ref="B117:C117"/>
    <mergeCell ref="D117:E117"/>
    <mergeCell ref="B114:C114"/>
    <mergeCell ref="D114:E114"/>
    <mergeCell ref="B115:C115"/>
    <mergeCell ref="D115:E115"/>
    <mergeCell ref="B116:C116"/>
    <mergeCell ref="D116:E116"/>
  </mergeCells>
  <pageMargins left="0.7" right="0.7" top="0.75" bottom="0.75" header="0.3" footer="0.3"/>
  <pageSetup paperSize="9" scale="76" orientation="portrait" verticalDpi="0" r:id="rId1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O124"/>
  <sheetViews>
    <sheetView view="pageBreakPreview" topLeftCell="A94" zoomScale="110" zoomScaleNormal="100" zoomScaleSheetLayoutView="110" workbookViewId="0">
      <selection activeCell="A15" sqref="A15:E15"/>
    </sheetView>
  </sheetViews>
  <sheetFormatPr defaultRowHeight="12.75"/>
  <cols>
    <col min="1" max="1" width="43.140625" style="531" customWidth="1"/>
    <col min="2" max="2" width="9.140625" style="531" customWidth="1"/>
    <col min="3" max="3" width="13.42578125" style="531" customWidth="1"/>
    <col min="4" max="5" width="12.28515625" style="531" customWidth="1"/>
    <col min="6" max="6" width="11.7109375" style="531" customWidth="1"/>
    <col min="7" max="7" width="12.5703125" style="531" customWidth="1"/>
    <col min="8" max="8" width="10.42578125" style="530" customWidth="1"/>
    <col min="9" max="16384" width="9.140625" style="531"/>
  </cols>
  <sheetData>
    <row r="1" spans="1:8" ht="20.25" customHeight="1">
      <c r="A1" s="529"/>
      <c r="B1" s="529"/>
      <c r="C1" s="529"/>
      <c r="D1" s="529"/>
      <c r="E1" s="1040" t="s">
        <v>25</v>
      </c>
      <c r="F1" s="1040"/>
      <c r="G1" s="1040"/>
      <c r="H1" s="531"/>
    </row>
    <row r="2" spans="1:8" ht="15">
      <c r="A2" s="529"/>
      <c r="B2" s="529"/>
      <c r="C2" s="529"/>
      <c r="D2" s="529"/>
      <c r="E2" s="1038" t="s">
        <v>388</v>
      </c>
      <c r="F2" s="1038"/>
      <c r="G2" s="1038"/>
      <c r="H2" s="531"/>
    </row>
    <row r="3" spans="1:8" ht="15">
      <c r="A3" s="529"/>
      <c r="B3" s="529"/>
      <c r="C3" s="529"/>
      <c r="D3" s="529"/>
      <c r="E3" s="529"/>
      <c r="F3" s="1123"/>
      <c r="G3" s="1123"/>
      <c r="H3" s="531"/>
    </row>
    <row r="4" spans="1:8">
      <c r="A4" s="1124" t="s">
        <v>326</v>
      </c>
      <c r="B4" s="1124"/>
      <c r="C4" s="1124"/>
      <c r="D4" s="1124"/>
      <c r="E4" s="1124"/>
      <c r="F4" s="1124"/>
      <c r="G4" s="1124"/>
      <c r="H4" s="531"/>
    </row>
    <row r="5" spans="1:8" ht="28.5" customHeight="1">
      <c r="A5" s="1125" t="s">
        <v>338</v>
      </c>
      <c r="B5" s="1124"/>
      <c r="C5" s="1124"/>
      <c r="D5" s="1124"/>
      <c r="E5" s="1124"/>
      <c r="F5" s="1124"/>
      <c r="G5" s="1124"/>
      <c r="H5" s="531"/>
    </row>
    <row r="6" spans="1:8">
      <c r="A6" s="1126" t="s">
        <v>201</v>
      </c>
      <c r="B6" s="1126"/>
      <c r="C6" s="1126"/>
      <c r="D6" s="1126"/>
      <c r="E6" s="1126"/>
      <c r="F6" s="1126"/>
      <c r="G6" s="1126"/>
      <c r="H6" s="531"/>
    </row>
    <row r="7" spans="1:8" ht="14.25">
      <c r="A7" s="1127" t="s">
        <v>499</v>
      </c>
      <c r="B7" s="1124"/>
      <c r="C7" s="1124"/>
      <c r="D7" s="1124"/>
      <c r="E7" s="1124"/>
      <c r="F7" s="1124"/>
      <c r="G7" s="1124"/>
      <c r="H7" s="531"/>
    </row>
    <row r="8" spans="1:8" ht="15">
      <c r="A8" s="565"/>
      <c r="B8" s="1128" t="s">
        <v>123</v>
      </c>
      <c r="C8" s="1128"/>
      <c r="D8" s="566"/>
      <c r="E8" s="566"/>
      <c r="F8" s="566"/>
      <c r="G8" s="566"/>
      <c r="H8" s="531"/>
    </row>
    <row r="9" spans="1:8" ht="12.75" customHeight="1">
      <c r="A9" s="534"/>
      <c r="B9" s="529"/>
      <c r="C9" s="529"/>
      <c r="D9" s="529"/>
      <c r="E9" s="529"/>
      <c r="F9" s="535"/>
      <c r="G9" s="536" t="s">
        <v>27</v>
      </c>
      <c r="H9" s="531"/>
    </row>
    <row r="10" spans="1:8" ht="15">
      <c r="A10" s="1129" t="s">
        <v>464</v>
      </c>
      <c r="B10" s="1129"/>
      <c r="C10" s="1129"/>
      <c r="D10" s="1129"/>
      <c r="E10" s="1129"/>
      <c r="F10" s="537"/>
      <c r="G10" s="567" t="s">
        <v>392</v>
      </c>
      <c r="H10" s="531"/>
    </row>
    <row r="11" spans="1:8" ht="15">
      <c r="A11" s="1129" t="s">
        <v>465</v>
      </c>
      <c r="B11" s="1129"/>
      <c r="C11" s="1129"/>
      <c r="D11" s="1129"/>
      <c r="E11" s="1129"/>
      <c r="F11" s="537"/>
      <c r="G11" s="567" t="s">
        <v>393</v>
      </c>
      <c r="H11" s="531"/>
    </row>
    <row r="12" spans="1:8" ht="15">
      <c r="A12" s="1129" t="s">
        <v>466</v>
      </c>
      <c r="B12" s="1129"/>
      <c r="C12" s="1129"/>
      <c r="D12" s="1129"/>
      <c r="E12" s="1129"/>
      <c r="F12" s="537"/>
      <c r="G12" s="567" t="s">
        <v>394</v>
      </c>
      <c r="H12" s="531"/>
    </row>
    <row r="13" spans="1:8" ht="15" customHeight="1">
      <c r="A13" s="1157" t="s">
        <v>471</v>
      </c>
      <c r="B13" s="1157"/>
      <c r="C13" s="1157"/>
      <c r="D13" s="1157"/>
      <c r="E13" s="1157"/>
      <c r="F13" s="1158"/>
      <c r="G13" s="567" t="s">
        <v>470</v>
      </c>
      <c r="H13" s="531"/>
    </row>
    <row r="14" spans="1:8" ht="15" customHeight="1">
      <c r="A14" s="1135" t="s">
        <v>546</v>
      </c>
      <c r="B14" s="1135"/>
      <c r="C14" s="1135"/>
      <c r="D14" s="1135"/>
      <c r="E14" s="1135"/>
      <c r="F14" s="14"/>
      <c r="G14" s="125" t="s">
        <v>501</v>
      </c>
      <c r="H14" s="531"/>
    </row>
    <row r="15" spans="1:8" ht="15">
      <c r="A15" s="1129" t="s">
        <v>468</v>
      </c>
      <c r="B15" s="1129"/>
      <c r="C15" s="1129"/>
      <c r="D15" s="1129"/>
      <c r="E15" s="1129"/>
      <c r="F15" s="537"/>
      <c r="G15" s="567"/>
      <c r="H15" s="531"/>
    </row>
    <row r="16" spans="1:8" ht="15">
      <c r="A16" s="568"/>
      <c r="B16" s="1130" t="s">
        <v>273</v>
      </c>
      <c r="C16" s="1130"/>
      <c r="D16" s="1130"/>
      <c r="E16" s="1130"/>
      <c r="F16" s="541"/>
      <c r="G16" s="541"/>
      <c r="H16" s="531"/>
    </row>
    <row r="17" spans="1:8" ht="9.75" customHeight="1" thickBot="1">
      <c r="A17" s="569" t="s">
        <v>201</v>
      </c>
      <c r="B17" s="529"/>
      <c r="C17" s="529"/>
      <c r="D17" s="529"/>
      <c r="E17" s="529"/>
      <c r="F17" s="529"/>
      <c r="G17" s="529"/>
    </row>
    <row r="18" spans="1:8" ht="22.5" customHeight="1" thickBot="1">
      <c r="A18" s="1131" t="s">
        <v>227</v>
      </c>
      <c r="B18" s="1131" t="s">
        <v>286</v>
      </c>
      <c r="C18" s="1132" t="s">
        <v>282</v>
      </c>
      <c r="D18" s="1133"/>
      <c r="E18" s="1134"/>
      <c r="F18" s="1122" t="s">
        <v>232</v>
      </c>
      <c r="G18" s="1122"/>
    </row>
    <row r="19" spans="1:8" ht="43.5" customHeight="1" thickBot="1">
      <c r="A19" s="1131"/>
      <c r="B19" s="1131"/>
      <c r="C19" s="570" t="s">
        <v>229</v>
      </c>
      <c r="D19" s="570" t="s">
        <v>230</v>
      </c>
      <c r="E19" s="570" t="s">
        <v>283</v>
      </c>
      <c r="F19" s="542" t="s">
        <v>131</v>
      </c>
      <c r="G19" s="542" t="s">
        <v>132</v>
      </c>
    </row>
    <row r="20" spans="1:8" ht="13.5" thickBot="1">
      <c r="A20" s="543">
        <v>1</v>
      </c>
      <c r="B20" s="543">
        <v>2</v>
      </c>
      <c r="C20" s="544">
        <v>3</v>
      </c>
      <c r="D20" s="544">
        <v>4</v>
      </c>
      <c r="E20" s="544">
        <v>5</v>
      </c>
      <c r="F20" s="544">
        <v>6</v>
      </c>
      <c r="G20" s="544">
        <v>7</v>
      </c>
    </row>
    <row r="21" spans="1:8">
      <c r="A21" s="571"/>
      <c r="B21" s="572"/>
      <c r="C21" s="573"/>
      <c r="D21" s="573"/>
      <c r="E21" s="573"/>
      <c r="F21" s="573"/>
      <c r="G21" s="574"/>
    </row>
    <row r="22" spans="1:8" ht="15" customHeight="1">
      <c r="A22" s="575" t="s">
        <v>233</v>
      </c>
      <c r="B22" s="576">
        <v>100</v>
      </c>
      <c r="C22" s="578">
        <f>C30+C36+C46+C51</f>
        <v>5</v>
      </c>
      <c r="D22" s="578">
        <f t="shared" ref="D22:G22" si="0">D30+D36+D46+D51</f>
        <v>5</v>
      </c>
      <c r="E22" s="578">
        <f t="shared" si="0"/>
        <v>5</v>
      </c>
      <c r="F22" s="578">
        <f t="shared" si="0"/>
        <v>5</v>
      </c>
      <c r="G22" s="579">
        <f t="shared" si="0"/>
        <v>5</v>
      </c>
      <c r="H22" s="547"/>
    </row>
    <row r="23" spans="1:8" ht="15" customHeight="1">
      <c r="A23" s="580" t="s">
        <v>292</v>
      </c>
      <c r="B23" s="549">
        <v>101</v>
      </c>
      <c r="C23" s="628">
        <f>C31</f>
        <v>0</v>
      </c>
      <c r="D23" s="628">
        <f t="shared" ref="D23:G23" si="1">D31</f>
        <v>0</v>
      </c>
      <c r="E23" s="582">
        <f>(F23*8+G23*4)/12</f>
        <v>0</v>
      </c>
      <c r="F23" s="628">
        <f t="shared" si="1"/>
        <v>0</v>
      </c>
      <c r="G23" s="628">
        <f t="shared" si="1"/>
        <v>0</v>
      </c>
      <c r="H23" s="547"/>
    </row>
    <row r="24" spans="1:8" ht="15" customHeight="1">
      <c r="A24" s="580" t="s">
        <v>293</v>
      </c>
      <c r="B24" s="549">
        <v>102</v>
      </c>
      <c r="C24" s="628">
        <f>C37+C32+C47</f>
        <v>0</v>
      </c>
      <c r="D24" s="628">
        <f t="shared" ref="D24:G24" si="2">D37+D32+D47</f>
        <v>0</v>
      </c>
      <c r="E24" s="582">
        <f t="shared" ref="E24:E53" si="3">(F24*8+G24*4)/12</f>
        <v>0</v>
      </c>
      <c r="F24" s="628">
        <f t="shared" si="2"/>
        <v>0</v>
      </c>
      <c r="G24" s="628">
        <f t="shared" si="2"/>
        <v>0</v>
      </c>
      <c r="H24" s="547"/>
    </row>
    <row r="25" spans="1:8" ht="15" customHeight="1">
      <c r="A25" s="580" t="s">
        <v>236</v>
      </c>
      <c r="B25" s="549">
        <v>103</v>
      </c>
      <c r="C25" s="628">
        <f>C33+C38</f>
        <v>0</v>
      </c>
      <c r="D25" s="628">
        <f t="shared" ref="D25:G26" si="4">D33+D38</f>
        <v>0</v>
      </c>
      <c r="E25" s="582">
        <f t="shared" si="3"/>
        <v>0</v>
      </c>
      <c r="F25" s="628">
        <f t="shared" si="4"/>
        <v>0</v>
      </c>
      <c r="G25" s="628">
        <f t="shared" si="4"/>
        <v>0</v>
      </c>
      <c r="H25" s="547"/>
    </row>
    <row r="26" spans="1:8" ht="15" customHeight="1">
      <c r="A26" s="580" t="s">
        <v>237</v>
      </c>
      <c r="B26" s="549">
        <v>104</v>
      </c>
      <c r="C26" s="628">
        <f>C34+C39</f>
        <v>0</v>
      </c>
      <c r="D26" s="628">
        <f t="shared" si="4"/>
        <v>0</v>
      </c>
      <c r="E26" s="582">
        <f t="shared" si="3"/>
        <v>0</v>
      </c>
      <c r="F26" s="628">
        <f t="shared" si="4"/>
        <v>0</v>
      </c>
      <c r="G26" s="628">
        <f t="shared" si="4"/>
        <v>0</v>
      </c>
      <c r="H26" s="547"/>
    </row>
    <row r="27" spans="1:8" ht="15" customHeight="1">
      <c r="A27" s="580" t="s">
        <v>315</v>
      </c>
      <c r="B27" s="549">
        <v>105</v>
      </c>
      <c r="C27" s="628">
        <f>C48</f>
        <v>0</v>
      </c>
      <c r="D27" s="628">
        <f t="shared" ref="D27:G27" si="5">D48</f>
        <v>0</v>
      </c>
      <c r="E27" s="582">
        <f t="shared" si="3"/>
        <v>0</v>
      </c>
      <c r="F27" s="628">
        <f t="shared" si="5"/>
        <v>0</v>
      </c>
      <c r="G27" s="628">
        <f t="shared" si="5"/>
        <v>0</v>
      </c>
      <c r="H27" s="547"/>
    </row>
    <row r="28" spans="1:8" ht="15" customHeight="1">
      <c r="A28" s="580" t="s">
        <v>235</v>
      </c>
      <c r="B28" s="549">
        <v>106</v>
      </c>
      <c r="C28" s="628">
        <f t="shared" ref="C28:G28" si="6">C40+C49+C52</f>
        <v>0</v>
      </c>
      <c r="D28" s="628">
        <f>D40+D49+D52</f>
        <v>0</v>
      </c>
      <c r="E28" s="582">
        <f t="shared" si="3"/>
        <v>0</v>
      </c>
      <c r="F28" s="628">
        <f t="shared" si="6"/>
        <v>0</v>
      </c>
      <c r="G28" s="628">
        <f t="shared" si="6"/>
        <v>0</v>
      </c>
      <c r="H28" s="547"/>
    </row>
    <row r="29" spans="1:8" ht="15" customHeight="1">
      <c r="A29" s="583" t="s">
        <v>234</v>
      </c>
      <c r="B29" s="584">
        <v>110</v>
      </c>
      <c r="C29" s="585">
        <f>C35+C41+C50+C53</f>
        <v>8.5</v>
      </c>
      <c r="D29" s="585">
        <f t="shared" ref="D29:G29" si="7">D35+D41+D50+D53</f>
        <v>8.5</v>
      </c>
      <c r="E29" s="585">
        <f t="shared" si="7"/>
        <v>8.5</v>
      </c>
      <c r="F29" s="585">
        <f t="shared" si="7"/>
        <v>8.5</v>
      </c>
      <c r="G29" s="645">
        <f t="shared" si="7"/>
        <v>8.5</v>
      </c>
      <c r="H29" s="547"/>
    </row>
    <row r="30" spans="1:8" ht="15" customHeight="1">
      <c r="A30" s="575" t="s">
        <v>294</v>
      </c>
      <c r="B30" s="576">
        <v>120</v>
      </c>
      <c r="C30" s="577">
        <f>'3-3AG 448 Buget'!C30+'3-3AG 448 Venituri'!C30</f>
        <v>0</v>
      </c>
      <c r="D30" s="577">
        <f>'3-3AG 448 Buget'!D30+'3-3AG 448 Venituri'!D30</f>
        <v>0</v>
      </c>
      <c r="E30" s="738">
        <f t="shared" si="3"/>
        <v>0</v>
      </c>
      <c r="F30" s="577">
        <f>'3-3AG 448 Buget'!F30+'3-3AG 448 Venituri'!F30</f>
        <v>0</v>
      </c>
      <c r="G30" s="577">
        <f>'3-3AG 448 Buget'!G30+'3-3AG 448 Venituri'!G30</f>
        <v>0</v>
      </c>
      <c r="H30" s="547"/>
    </row>
    <row r="31" spans="1:8" ht="15" customHeight="1">
      <c r="A31" s="580" t="s">
        <v>292</v>
      </c>
      <c r="B31" s="549">
        <v>121</v>
      </c>
      <c r="C31" s="577">
        <f>'3-3AG 448 Buget'!C31+'3-3AG 448 Venituri'!C31</f>
        <v>0</v>
      </c>
      <c r="D31" s="577">
        <f>'3-3AG 448 Buget'!D31+'3-3AG 448 Venituri'!D31</f>
        <v>0</v>
      </c>
      <c r="E31" s="737">
        <f t="shared" si="3"/>
        <v>0</v>
      </c>
      <c r="F31" s="577">
        <f>'3-3AG 448 Buget'!F31+'3-3AG 448 Venituri'!F31</f>
        <v>0</v>
      </c>
      <c r="G31" s="577">
        <f>'3-3AG 448 Buget'!G31+'3-3AG 448 Venituri'!G31</f>
        <v>0</v>
      </c>
      <c r="H31" s="547"/>
    </row>
    <row r="32" spans="1:8" ht="15" customHeight="1">
      <c r="A32" s="580" t="s">
        <v>295</v>
      </c>
      <c r="B32" s="549">
        <v>122</v>
      </c>
      <c r="C32" s="577">
        <f>'3-3AG 448 Buget'!C32+'3-3AG 448 Venituri'!C32</f>
        <v>0</v>
      </c>
      <c r="D32" s="577">
        <f>'3-3AG 448 Buget'!D32+'3-3AG 448 Venituri'!D32</f>
        <v>0</v>
      </c>
      <c r="E32" s="737">
        <f t="shared" si="3"/>
        <v>0</v>
      </c>
      <c r="F32" s="577">
        <f>'3-3AG 448 Buget'!F32+'3-3AG 448 Venituri'!F32</f>
        <v>0</v>
      </c>
      <c r="G32" s="577">
        <f>'3-3AG 448 Buget'!G32+'3-3AG 448 Venituri'!G32</f>
        <v>0</v>
      </c>
      <c r="H32" s="547"/>
    </row>
    <row r="33" spans="1:8" ht="15" customHeight="1">
      <c r="A33" s="580" t="s">
        <v>236</v>
      </c>
      <c r="B33" s="549">
        <v>123</v>
      </c>
      <c r="C33" s="577">
        <f>'3-3AG 448 Buget'!C33+'3-3AG 448 Venituri'!C33</f>
        <v>0</v>
      </c>
      <c r="D33" s="577">
        <f>'3-3AG 448 Buget'!D33+'3-3AG 448 Venituri'!D33</f>
        <v>0</v>
      </c>
      <c r="E33" s="737">
        <f t="shared" si="3"/>
        <v>0</v>
      </c>
      <c r="F33" s="577">
        <f>'3-3AG 448 Buget'!F33+'3-3AG 448 Venituri'!F33</f>
        <v>0</v>
      </c>
      <c r="G33" s="577">
        <f>'3-3AG 448 Buget'!G33+'3-3AG 448 Venituri'!G33</f>
        <v>0</v>
      </c>
      <c r="H33" s="547"/>
    </row>
    <row r="34" spans="1:8" ht="15" customHeight="1">
      <c r="A34" s="580" t="s">
        <v>237</v>
      </c>
      <c r="B34" s="549">
        <v>124</v>
      </c>
      <c r="C34" s="577">
        <f>'3-3AG 448 Buget'!C34+'3-3AG 448 Venituri'!C34</f>
        <v>0</v>
      </c>
      <c r="D34" s="577">
        <f>'3-3AG 448 Buget'!D34+'3-3AG 448 Venituri'!D34</f>
        <v>0</v>
      </c>
      <c r="E34" s="737">
        <f t="shared" si="3"/>
        <v>0</v>
      </c>
      <c r="F34" s="577">
        <f>'3-3AG 448 Buget'!F34+'3-3AG 448 Venituri'!F34</f>
        <v>0</v>
      </c>
      <c r="G34" s="577">
        <f>'3-3AG 448 Buget'!G34+'3-3AG 448 Venituri'!G34</f>
        <v>0</v>
      </c>
      <c r="H34" s="547"/>
    </row>
    <row r="35" spans="1:8" ht="15" customHeight="1">
      <c r="A35" s="586" t="s">
        <v>238</v>
      </c>
      <c r="B35" s="584">
        <v>125</v>
      </c>
      <c r="C35" s="577">
        <f>'3-3AG 448 Buget'!C35+'3-3AG 448 Venituri'!C35</f>
        <v>0</v>
      </c>
      <c r="D35" s="577">
        <f>'3-3AG 448 Buget'!D35+'3-3AG 448 Venituri'!D35</f>
        <v>0</v>
      </c>
      <c r="E35" s="686">
        <f t="shared" si="3"/>
        <v>0</v>
      </c>
      <c r="F35" s="577">
        <f>'3-3AG 448 Buget'!F35+'3-3AG 448 Venituri'!F35</f>
        <v>0</v>
      </c>
      <c r="G35" s="577">
        <f>'3-3AG 448 Buget'!G35+'3-3AG 448 Venituri'!G35</f>
        <v>0</v>
      </c>
      <c r="H35" s="547"/>
    </row>
    <row r="36" spans="1:8" ht="15" customHeight="1">
      <c r="A36" s="575" t="s">
        <v>296</v>
      </c>
      <c r="B36" s="576">
        <v>130</v>
      </c>
      <c r="C36" s="577">
        <f>'3-3AG 448 Buget'!C36+'3-3AG 448 Venituri'!C36</f>
        <v>0</v>
      </c>
      <c r="D36" s="577">
        <f>'3-3AG 448 Buget'!D36+'3-3AG 448 Venituri'!D36</f>
        <v>0</v>
      </c>
      <c r="E36" s="738">
        <f t="shared" si="3"/>
        <v>0</v>
      </c>
      <c r="F36" s="577">
        <f>'3-3AG 448 Buget'!F36+'3-3AG 448 Venituri'!F36</f>
        <v>0</v>
      </c>
      <c r="G36" s="577">
        <f>'3-3AG 448 Buget'!G36+'3-3AG 448 Venituri'!G36</f>
        <v>0</v>
      </c>
      <c r="H36" s="547"/>
    </row>
    <row r="37" spans="1:8" ht="15" customHeight="1">
      <c r="A37" s="580" t="s">
        <v>297</v>
      </c>
      <c r="B37" s="549">
        <v>131</v>
      </c>
      <c r="C37" s="577">
        <f>'3-3AG 448 Buget'!C37+'3-3AG 448 Venituri'!C37</f>
        <v>0</v>
      </c>
      <c r="D37" s="577">
        <f>'3-3AG 448 Buget'!D37+'3-3AG 448 Venituri'!D37</f>
        <v>0</v>
      </c>
      <c r="E37" s="737">
        <f t="shared" si="3"/>
        <v>0</v>
      </c>
      <c r="F37" s="577">
        <f>'3-3AG 448 Buget'!F37+'3-3AG 448 Venituri'!F37</f>
        <v>0</v>
      </c>
      <c r="G37" s="577">
        <f>'3-3AG 448 Buget'!G37+'3-3AG 448 Venituri'!G37</f>
        <v>0</v>
      </c>
      <c r="H37" s="547"/>
    </row>
    <row r="38" spans="1:8" ht="15" customHeight="1">
      <c r="A38" s="580" t="s">
        <v>240</v>
      </c>
      <c r="B38" s="549">
        <v>132</v>
      </c>
      <c r="C38" s="577">
        <f>'3-3AG 448 Buget'!C38+'3-3AG 448 Venituri'!C38</f>
        <v>0</v>
      </c>
      <c r="D38" s="577">
        <f>'3-3AG 448 Buget'!D38+'3-3AG 448 Venituri'!D38</f>
        <v>0</v>
      </c>
      <c r="E38" s="737">
        <f t="shared" si="3"/>
        <v>0</v>
      </c>
      <c r="F38" s="577">
        <f>'3-3AG 448 Buget'!F38+'3-3AG 448 Venituri'!F38</f>
        <v>0</v>
      </c>
      <c r="G38" s="577">
        <f>'3-3AG 448 Buget'!G38+'3-3AG 448 Venituri'!G38</f>
        <v>0</v>
      </c>
      <c r="H38" s="547"/>
    </row>
    <row r="39" spans="1:8" ht="15" customHeight="1">
      <c r="A39" s="580" t="s">
        <v>316</v>
      </c>
      <c r="B39" s="549">
        <v>133</v>
      </c>
      <c r="C39" s="577">
        <f>'3-3AG 448 Buget'!C39+'3-3AG 448 Venituri'!C39</f>
        <v>0</v>
      </c>
      <c r="D39" s="577">
        <f>'3-3AG 448 Buget'!D39+'3-3AG 448 Venituri'!D39</f>
        <v>0</v>
      </c>
      <c r="E39" s="737">
        <f t="shared" si="3"/>
        <v>0</v>
      </c>
      <c r="F39" s="577">
        <f>'3-3AG 448 Buget'!F39+'3-3AG 448 Venituri'!F39</f>
        <v>0</v>
      </c>
      <c r="G39" s="577">
        <f>'3-3AG 448 Buget'!G39+'3-3AG 448 Venituri'!G39</f>
        <v>0</v>
      </c>
      <c r="H39" s="547"/>
    </row>
    <row r="40" spans="1:8" ht="15" customHeight="1">
      <c r="A40" s="580" t="s">
        <v>317</v>
      </c>
      <c r="B40" s="549">
        <v>134</v>
      </c>
      <c r="C40" s="577">
        <f>'3-3AG 448 Buget'!C40+'3-3AG 448 Venituri'!C40</f>
        <v>0</v>
      </c>
      <c r="D40" s="577">
        <f>'3-3AG 448 Buget'!D40+'3-3AG 448 Venituri'!D40</f>
        <v>0</v>
      </c>
      <c r="E40" s="737">
        <f t="shared" si="3"/>
        <v>0</v>
      </c>
      <c r="F40" s="577">
        <f>'3-3AG 448 Buget'!F40+'3-3AG 448 Venituri'!F40</f>
        <v>0</v>
      </c>
      <c r="G40" s="577">
        <f>'3-3AG 448 Buget'!G40+'3-3AG 448 Venituri'!G40</f>
        <v>0</v>
      </c>
      <c r="H40" s="547"/>
    </row>
    <row r="41" spans="1:8" ht="15" customHeight="1">
      <c r="A41" s="586" t="s">
        <v>238</v>
      </c>
      <c r="B41" s="584">
        <v>135</v>
      </c>
      <c r="C41" s="585">
        <f>C42+C43+C44+C45</f>
        <v>0</v>
      </c>
      <c r="D41" s="585">
        <f>D42+D43+D44+D45</f>
        <v>0</v>
      </c>
      <c r="E41" s="585">
        <f>E42+E43+E44+E45</f>
        <v>0</v>
      </c>
      <c r="F41" s="585">
        <f>F42+F43+F44+F45</f>
        <v>0</v>
      </c>
      <c r="G41" s="644">
        <f>G42+G43+G44+G45</f>
        <v>0</v>
      </c>
      <c r="H41" s="547"/>
    </row>
    <row r="42" spans="1:8" ht="15" customHeight="1">
      <c r="A42" s="587" t="s">
        <v>298</v>
      </c>
      <c r="B42" s="588">
        <v>136</v>
      </c>
      <c r="C42" s="577">
        <f>'3-3AG 448 Buget'!C42+'3-3AG 448 Venituri'!C42</f>
        <v>0</v>
      </c>
      <c r="D42" s="577">
        <f>'3-3AG 448 Buget'!D42+'3-3AG 448 Venituri'!D42</f>
        <v>0</v>
      </c>
      <c r="E42" s="737">
        <f t="shared" si="3"/>
        <v>0</v>
      </c>
      <c r="F42" s="577">
        <f>'3-3AG 448 Buget'!F42+'3-3AG 448 Venituri'!F42</f>
        <v>0</v>
      </c>
      <c r="G42" s="577">
        <f>'3-3AG 448 Buget'!G42+'3-3AG 448 Venituri'!G42</f>
        <v>0</v>
      </c>
      <c r="H42" s="547"/>
    </row>
    <row r="43" spans="1:8" ht="15" customHeight="1">
      <c r="A43" s="587" t="s">
        <v>299</v>
      </c>
      <c r="B43" s="588">
        <v>137</v>
      </c>
      <c r="C43" s="577">
        <f>'3-3AG 448 Buget'!C43+'3-3AG 448 Venituri'!C43</f>
        <v>0</v>
      </c>
      <c r="D43" s="577">
        <f>'3-3AG 448 Buget'!D43+'3-3AG 448 Venituri'!D43</f>
        <v>0</v>
      </c>
      <c r="E43" s="737">
        <f t="shared" si="3"/>
        <v>0</v>
      </c>
      <c r="F43" s="577">
        <f>'3-3AG 448 Buget'!F43+'3-3AG 448 Venituri'!F43</f>
        <v>0</v>
      </c>
      <c r="G43" s="577">
        <f>'3-3AG 448 Buget'!G43+'3-3AG 448 Venituri'!G43</f>
        <v>0</v>
      </c>
      <c r="H43" s="547"/>
    </row>
    <row r="44" spans="1:8" ht="15" customHeight="1">
      <c r="A44" s="587" t="s">
        <v>300</v>
      </c>
      <c r="B44" s="588">
        <v>138</v>
      </c>
      <c r="C44" s="577">
        <f>'3-3AG 448 Buget'!C44+'3-3AG 448 Venituri'!C44</f>
        <v>0</v>
      </c>
      <c r="D44" s="577">
        <f>'3-3AG 448 Buget'!D44+'3-3AG 448 Venituri'!D44</f>
        <v>0</v>
      </c>
      <c r="E44" s="737">
        <f t="shared" si="3"/>
        <v>0</v>
      </c>
      <c r="F44" s="577">
        <f>'3-3AG 448 Buget'!F44+'3-3AG 448 Venituri'!F44</f>
        <v>0</v>
      </c>
      <c r="G44" s="577">
        <f>'3-3AG 448 Buget'!G44+'3-3AG 448 Venituri'!G44</f>
        <v>0</v>
      </c>
      <c r="H44" s="547"/>
    </row>
    <row r="45" spans="1:8" ht="15" customHeight="1">
      <c r="A45" s="587" t="s">
        <v>301</v>
      </c>
      <c r="B45" s="588">
        <v>139</v>
      </c>
      <c r="C45" s="577">
        <f>'3-3AG 448 Buget'!C45+'3-3AG 448 Venituri'!C45</f>
        <v>0</v>
      </c>
      <c r="D45" s="577">
        <f>'3-3AG 448 Buget'!D45+'3-3AG 448 Venituri'!D45</f>
        <v>0</v>
      </c>
      <c r="E45" s="737">
        <f t="shared" si="3"/>
        <v>0</v>
      </c>
      <c r="F45" s="577">
        <f>'3-3AG 448 Buget'!F45+'3-3AG 448 Venituri'!F45</f>
        <v>0</v>
      </c>
      <c r="G45" s="577">
        <f>'3-3AG 448 Buget'!G45+'3-3AG 448 Venituri'!G45</f>
        <v>0</v>
      </c>
      <c r="H45" s="547"/>
    </row>
    <row r="46" spans="1:8" ht="15" customHeight="1">
      <c r="A46" s="575" t="s">
        <v>314</v>
      </c>
      <c r="B46" s="576">
        <v>140</v>
      </c>
      <c r="C46" s="577">
        <f>'3-3AG 448 Buget'!C46+'3-3AG 448 Venituri'!C46</f>
        <v>0</v>
      </c>
      <c r="D46" s="577">
        <f>'3-3AG 448 Buget'!D46+'3-3AG 448 Venituri'!D46</f>
        <v>0</v>
      </c>
      <c r="E46" s="738">
        <f t="shared" si="3"/>
        <v>0</v>
      </c>
      <c r="F46" s="577">
        <f>'3-3AG 448 Buget'!F46+'3-3AG 448 Venituri'!F46</f>
        <v>0</v>
      </c>
      <c r="G46" s="577">
        <f>'3-3AG 448 Buget'!G46+'3-3AG 448 Venituri'!G46</f>
        <v>0</v>
      </c>
      <c r="H46" s="547"/>
    </row>
    <row r="47" spans="1:8" ht="15" customHeight="1">
      <c r="A47" s="589" t="s">
        <v>302</v>
      </c>
      <c r="B47" s="549">
        <v>141</v>
      </c>
      <c r="C47" s="577">
        <f>'3-3AG 448 Buget'!C47+'3-3AG 448 Venituri'!C47</f>
        <v>0</v>
      </c>
      <c r="D47" s="577">
        <f>'3-3AG 448 Buget'!D47+'3-3AG 448 Venituri'!D47</f>
        <v>0</v>
      </c>
      <c r="E47" s="737">
        <f t="shared" si="3"/>
        <v>0</v>
      </c>
      <c r="F47" s="577">
        <f>'3-3AG 448 Buget'!F47+'3-3AG 448 Venituri'!F47</f>
        <v>0</v>
      </c>
      <c r="G47" s="577">
        <f>'3-3AG 448 Buget'!G47+'3-3AG 448 Venituri'!G47</f>
        <v>0</v>
      </c>
      <c r="H47" s="547"/>
    </row>
    <row r="48" spans="1:8" ht="15" customHeight="1">
      <c r="A48" s="589" t="s">
        <v>313</v>
      </c>
      <c r="B48" s="549">
        <v>143</v>
      </c>
      <c r="C48" s="577">
        <f>'3-3AG 448 Buget'!C48+'3-3AG 448 Venituri'!C48</f>
        <v>0</v>
      </c>
      <c r="D48" s="577">
        <f>'3-3AG 448 Buget'!D48+'3-3AG 448 Venituri'!D48</f>
        <v>0</v>
      </c>
      <c r="E48" s="737">
        <f t="shared" si="3"/>
        <v>0</v>
      </c>
      <c r="F48" s="577">
        <f>'3-3AG 448 Buget'!F48+'3-3AG 448 Venituri'!F48</f>
        <v>0</v>
      </c>
      <c r="G48" s="577">
        <f>'3-3AG 448 Buget'!G48+'3-3AG 448 Venituri'!G48</f>
        <v>0</v>
      </c>
      <c r="H48" s="547"/>
    </row>
    <row r="49" spans="1:8" ht="15" customHeight="1">
      <c r="A49" s="580" t="s">
        <v>239</v>
      </c>
      <c r="B49" s="549">
        <v>144</v>
      </c>
      <c r="C49" s="577">
        <f>'3-3AG 448 Buget'!C49+'3-3AG 448 Venituri'!C49</f>
        <v>0</v>
      </c>
      <c r="D49" s="577">
        <f>'3-3AG 448 Buget'!D49+'3-3AG 448 Venituri'!D49</f>
        <v>0</v>
      </c>
      <c r="E49" s="737">
        <f t="shared" si="3"/>
        <v>0</v>
      </c>
      <c r="F49" s="577">
        <f>'3-3AG 448 Buget'!F49+'3-3AG 448 Venituri'!F49</f>
        <v>0</v>
      </c>
      <c r="G49" s="577">
        <f>'3-3AG 448 Buget'!G49+'3-3AG 448 Venituri'!G49</f>
        <v>0</v>
      </c>
      <c r="H49" s="547"/>
    </row>
    <row r="50" spans="1:8" ht="15" customHeight="1">
      <c r="A50" s="586" t="s">
        <v>238</v>
      </c>
      <c r="B50" s="584">
        <v>145</v>
      </c>
      <c r="C50" s="577">
        <f>'3-3AG 448 Buget'!C50+'3-3AG 448 Venituri'!C50</f>
        <v>0</v>
      </c>
      <c r="D50" s="577">
        <f>'3-3AG 448 Buget'!D50+'3-3AG 448 Venituri'!D50</f>
        <v>0</v>
      </c>
      <c r="E50" s="686">
        <f t="shared" si="3"/>
        <v>0</v>
      </c>
      <c r="F50" s="577">
        <f>'3-3AG 448 Buget'!F50+'3-3AG 448 Venituri'!F50</f>
        <v>0</v>
      </c>
      <c r="G50" s="577">
        <f>'3-3AG 448 Buget'!G50+'3-3AG 448 Venituri'!G50</f>
        <v>0</v>
      </c>
      <c r="H50" s="547"/>
    </row>
    <row r="51" spans="1:8" ht="15" customHeight="1">
      <c r="A51" s="575" t="s">
        <v>303</v>
      </c>
      <c r="B51" s="576">
        <v>150</v>
      </c>
      <c r="C51" s="577">
        <f>'3-3AG 448 Buget'!C51+'3-3AG 448 Venituri'!C51</f>
        <v>5</v>
      </c>
      <c r="D51" s="577">
        <f>'3-3AG 448 Buget'!D51+'3-3AG 448 Venituri'!D51</f>
        <v>5</v>
      </c>
      <c r="E51" s="738">
        <f t="shared" si="3"/>
        <v>5</v>
      </c>
      <c r="F51" s="577">
        <f>'3-3AG 448 Buget'!F51+'3-3AG 448 Venituri'!F51</f>
        <v>5</v>
      </c>
      <c r="G51" s="577">
        <f>'3-3AG 448 Buget'!G51+'3-3AG 448 Venituri'!G51</f>
        <v>5</v>
      </c>
      <c r="H51" s="547"/>
    </row>
    <row r="52" spans="1:8" ht="15" customHeight="1">
      <c r="A52" s="589" t="s">
        <v>239</v>
      </c>
      <c r="B52" s="588">
        <v>151</v>
      </c>
      <c r="C52" s="577">
        <f>'3-3AG 448 Buget'!C52+'3-3AG 448 Venituri'!C52</f>
        <v>0</v>
      </c>
      <c r="D52" s="577">
        <f>'3-3AG 448 Buget'!D52+'3-3AG 448 Venituri'!D52</f>
        <v>0</v>
      </c>
      <c r="E52" s="737">
        <f t="shared" si="3"/>
        <v>0</v>
      </c>
      <c r="F52" s="577">
        <f>'3-3AG 448 Buget'!F52+'3-3AG 448 Venituri'!F52</f>
        <v>0</v>
      </c>
      <c r="G52" s="577">
        <f>'3-3AG 448 Buget'!G52+'3-3AG 448 Venituri'!G52</f>
        <v>0</v>
      </c>
      <c r="H52" s="547"/>
    </row>
    <row r="53" spans="1:8" ht="15" customHeight="1">
      <c r="A53" s="586" t="s">
        <v>238</v>
      </c>
      <c r="B53" s="584">
        <v>153</v>
      </c>
      <c r="C53" s="577">
        <f>'3-3AG 448 Buget'!C53+'3-3AG 448 Venituri'!C53</f>
        <v>8.5</v>
      </c>
      <c r="D53" s="577">
        <f>'3-3AG 448 Buget'!D53+'3-3AG 448 Venituri'!D53</f>
        <v>8.5</v>
      </c>
      <c r="E53" s="686">
        <f t="shared" si="3"/>
        <v>8.5</v>
      </c>
      <c r="F53" s="577">
        <f>'3-3AG 448 Buget'!F53+'3-3AG 448 Venituri'!F53</f>
        <v>8.5</v>
      </c>
      <c r="G53" s="577">
        <f>'3-3AG 448 Buget'!G53+'3-3AG 448 Venituri'!G53</f>
        <v>8.5</v>
      </c>
      <c r="H53" s="547"/>
    </row>
    <row r="54" spans="1:8" ht="15" customHeight="1">
      <c r="A54" s="590" t="s">
        <v>241</v>
      </c>
      <c r="B54" s="553">
        <v>500</v>
      </c>
      <c r="C54" s="642">
        <f>C55+C56+C57</f>
        <v>462.90000000000003</v>
      </c>
      <c r="D54" s="642">
        <f>D55+D56+D57</f>
        <v>334.29999999999995</v>
      </c>
      <c r="E54" s="642">
        <f>E55+E56+E57</f>
        <v>334.29999999999995</v>
      </c>
      <c r="F54" s="591" t="s">
        <v>28</v>
      </c>
      <c r="G54" s="592" t="s">
        <v>28</v>
      </c>
      <c r="H54" s="547"/>
    </row>
    <row r="55" spans="1:8" ht="15" customHeight="1">
      <c r="A55" s="593" t="s">
        <v>242</v>
      </c>
      <c r="B55" s="551">
        <v>501</v>
      </c>
      <c r="C55" s="643">
        <f>C58+C67+C76+C85+C93+C94+C95</f>
        <v>358.8</v>
      </c>
      <c r="D55" s="643">
        <f>D58+D67+D76+D85+D93+D94+D95</f>
        <v>259.39999999999998</v>
      </c>
      <c r="E55" s="643">
        <f>E58+E67+E76+E85+E93+E94+E95</f>
        <v>259.39999999999998</v>
      </c>
      <c r="F55" s="594" t="s">
        <v>28</v>
      </c>
      <c r="G55" s="595" t="s">
        <v>28</v>
      </c>
      <c r="H55" s="547"/>
    </row>
    <row r="56" spans="1:8" ht="15" customHeight="1">
      <c r="A56" s="596" t="s">
        <v>57</v>
      </c>
      <c r="B56" s="588">
        <v>502</v>
      </c>
      <c r="C56" s="577">
        <f>'3-3AG 448 Buget'!C56+'3-3AG 448 Venituri'!C56</f>
        <v>82.5</v>
      </c>
      <c r="D56" s="577">
        <f>'3-3AG 448 Buget'!D56+'3-3AG 448 Venituri'!D56</f>
        <v>74</v>
      </c>
      <c r="E56" s="577">
        <f>'3-3AG 448 Buget'!E56+'3-3AG 448 Venituri'!E56</f>
        <v>74</v>
      </c>
      <c r="F56" s="597" t="s">
        <v>28</v>
      </c>
      <c r="G56" s="598" t="s">
        <v>28</v>
      </c>
      <c r="H56" s="547"/>
    </row>
    <row r="57" spans="1:8" ht="25.5" customHeight="1">
      <c r="A57" s="596" t="s">
        <v>243</v>
      </c>
      <c r="B57" s="588">
        <v>503</v>
      </c>
      <c r="C57" s="577">
        <f>'3-3AG 448 Buget'!C57+'3-3AG 448 Venituri'!C57</f>
        <v>21.6</v>
      </c>
      <c r="D57" s="577">
        <f>'3-3AG 448 Buget'!D57+'3-3AG 448 Venituri'!D57</f>
        <v>0.9</v>
      </c>
      <c r="E57" s="577">
        <f>'3-3AG 448 Buget'!E57+'3-3AG 448 Venituri'!E57</f>
        <v>0.9</v>
      </c>
      <c r="F57" s="597" t="s">
        <v>28</v>
      </c>
      <c r="G57" s="598" t="s">
        <v>28</v>
      </c>
      <c r="H57" s="547"/>
    </row>
    <row r="58" spans="1:8" ht="15" customHeight="1">
      <c r="A58" s="599" t="s">
        <v>244</v>
      </c>
      <c r="B58" s="600">
        <v>510</v>
      </c>
      <c r="C58" s="641">
        <f>C59+C60+C65</f>
        <v>0</v>
      </c>
      <c r="D58" s="641">
        <f>D59+D60+D65</f>
        <v>0</v>
      </c>
      <c r="E58" s="641">
        <f>E59+E60+E65</f>
        <v>0</v>
      </c>
      <c r="F58" s="601" t="s">
        <v>28</v>
      </c>
      <c r="G58" s="602" t="s">
        <v>28</v>
      </c>
      <c r="H58" s="547"/>
    </row>
    <row r="59" spans="1:8" ht="15" customHeight="1">
      <c r="A59" s="603" t="s">
        <v>285</v>
      </c>
      <c r="B59" s="604">
        <v>511</v>
      </c>
      <c r="C59" s="577">
        <f>'3-3AG 448 Buget'!C59+'3-3AG 448 Venituri'!C59</f>
        <v>0</v>
      </c>
      <c r="D59" s="577">
        <f>'3-3AG 448 Buget'!D59+'3-3AG 448 Venituri'!D59</f>
        <v>0</v>
      </c>
      <c r="E59" s="577">
        <f>'3-3AG 448 Buget'!E59+'3-3AG 448 Venituri'!E59</f>
        <v>0</v>
      </c>
      <c r="F59" s="606" t="s">
        <v>28</v>
      </c>
      <c r="G59" s="607" t="s">
        <v>28</v>
      </c>
      <c r="H59" s="547"/>
    </row>
    <row r="60" spans="1:8" ht="15" customHeight="1">
      <c r="A60" s="608" t="s">
        <v>345</v>
      </c>
      <c r="B60" s="604">
        <v>512</v>
      </c>
      <c r="C60" s="577">
        <f>'3-3AG 448 Buget'!C60+'3-3AG 448 Venituri'!C60</f>
        <v>0</v>
      </c>
      <c r="D60" s="577">
        <f>'3-3AG 448 Buget'!D60+'3-3AG 448 Venituri'!D60</f>
        <v>0</v>
      </c>
      <c r="E60" s="577">
        <f>'3-3AG 448 Buget'!E60+'3-3AG 448 Venituri'!E60</f>
        <v>0</v>
      </c>
      <c r="F60" s="606" t="s">
        <v>28</v>
      </c>
      <c r="G60" s="607" t="s">
        <v>28</v>
      </c>
      <c r="H60" s="547"/>
    </row>
    <row r="61" spans="1:8" ht="15" customHeight="1">
      <c r="A61" s="589" t="s">
        <v>245</v>
      </c>
      <c r="B61" s="549">
        <v>513</v>
      </c>
      <c r="C61" s="577">
        <f>'3-3AG 448 Buget'!C61+'3-3AG 448 Venituri'!C61</f>
        <v>0</v>
      </c>
      <c r="D61" s="577">
        <f>'3-3AG 448 Buget'!D61+'3-3AG 448 Venituri'!D61</f>
        <v>0</v>
      </c>
      <c r="E61" s="577">
        <f>'3-3AG 448 Buget'!E61+'3-3AG 448 Venituri'!E61</f>
        <v>0</v>
      </c>
      <c r="F61" s="609" t="s">
        <v>28</v>
      </c>
      <c r="G61" s="610" t="s">
        <v>28</v>
      </c>
      <c r="H61" s="547"/>
    </row>
    <row r="62" spans="1:8" ht="15" customHeight="1">
      <c r="A62" s="589" t="s">
        <v>246</v>
      </c>
      <c r="B62" s="549">
        <v>514</v>
      </c>
      <c r="C62" s="577">
        <f>'3-3AG 448 Buget'!C62+'3-3AG 448 Venituri'!C62</f>
        <v>0</v>
      </c>
      <c r="D62" s="577">
        <f>'3-3AG 448 Buget'!D62+'3-3AG 448 Venituri'!D62</f>
        <v>0</v>
      </c>
      <c r="E62" s="577">
        <f>'3-3AG 448 Buget'!E62+'3-3AG 448 Venituri'!E62</f>
        <v>0</v>
      </c>
      <c r="F62" s="609" t="s">
        <v>28</v>
      </c>
      <c r="G62" s="610" t="s">
        <v>28</v>
      </c>
      <c r="H62" s="547"/>
    </row>
    <row r="63" spans="1:8" ht="15" customHeight="1">
      <c r="A63" s="589" t="s">
        <v>247</v>
      </c>
      <c r="B63" s="549">
        <v>515</v>
      </c>
      <c r="C63" s="577">
        <f>'3-3AG 448 Buget'!C63+'3-3AG 448 Venituri'!C63</f>
        <v>0</v>
      </c>
      <c r="D63" s="577">
        <f>'3-3AG 448 Buget'!D63+'3-3AG 448 Venituri'!D63</f>
        <v>0</v>
      </c>
      <c r="E63" s="577">
        <f>'3-3AG 448 Buget'!E63+'3-3AG 448 Venituri'!E63</f>
        <v>0</v>
      </c>
      <c r="F63" s="609" t="s">
        <v>28</v>
      </c>
      <c r="G63" s="610" t="s">
        <v>28</v>
      </c>
      <c r="H63" s="547"/>
    </row>
    <row r="64" spans="1:8" ht="15" customHeight="1">
      <c r="A64" s="589" t="s">
        <v>248</v>
      </c>
      <c r="B64" s="549">
        <v>516</v>
      </c>
      <c r="C64" s="577">
        <f>'3-3AG 448 Buget'!C64+'3-3AG 448 Venituri'!C64</f>
        <v>0</v>
      </c>
      <c r="D64" s="577">
        <f>'3-3AG 448 Buget'!D64+'3-3AG 448 Venituri'!D64</f>
        <v>0</v>
      </c>
      <c r="E64" s="577">
        <f>'3-3AG 448 Buget'!E64+'3-3AG 448 Venituri'!E64</f>
        <v>0</v>
      </c>
      <c r="F64" s="609" t="s">
        <v>28</v>
      </c>
      <c r="G64" s="610" t="s">
        <v>28</v>
      </c>
      <c r="H64" s="547"/>
    </row>
    <row r="65" spans="1:8" ht="15" customHeight="1">
      <c r="A65" s="608" t="s">
        <v>346</v>
      </c>
      <c r="B65" s="604">
        <v>517</v>
      </c>
      <c r="C65" s="577">
        <f>'3-3AG 448 Buget'!C65+'3-3AG 448 Venituri'!C65</f>
        <v>0</v>
      </c>
      <c r="D65" s="577">
        <f>'3-3AG 448 Buget'!D65+'3-3AG 448 Venituri'!D65</f>
        <v>0</v>
      </c>
      <c r="E65" s="577">
        <f>'3-3AG 448 Buget'!E65+'3-3AG 448 Venituri'!E65</f>
        <v>0</v>
      </c>
      <c r="F65" s="606" t="s">
        <v>28</v>
      </c>
      <c r="G65" s="607" t="s">
        <v>28</v>
      </c>
      <c r="H65" s="547"/>
    </row>
    <row r="66" spans="1:8" ht="15" customHeight="1">
      <c r="A66" s="589" t="s">
        <v>305</v>
      </c>
      <c r="B66" s="549">
        <v>518</v>
      </c>
      <c r="C66" s="577">
        <f>'3-3AG 448 Buget'!C66+'3-3AG 448 Venituri'!C66</f>
        <v>0</v>
      </c>
      <c r="D66" s="577">
        <f>'3-3AG 448 Buget'!D66+'3-3AG 448 Venituri'!D66</f>
        <v>0</v>
      </c>
      <c r="E66" s="577">
        <f>'3-3AG 448 Buget'!E66+'3-3AG 448 Venituri'!E66</f>
        <v>0</v>
      </c>
      <c r="F66" s="609" t="s">
        <v>28</v>
      </c>
      <c r="G66" s="610" t="s">
        <v>28</v>
      </c>
      <c r="H66" s="547"/>
    </row>
    <row r="67" spans="1:8" ht="15" customHeight="1">
      <c r="A67" s="611" t="s">
        <v>306</v>
      </c>
      <c r="B67" s="600">
        <v>520</v>
      </c>
      <c r="C67" s="641">
        <f>C68+C69+C74</f>
        <v>0</v>
      </c>
      <c r="D67" s="641">
        <f>D68+D69+D74</f>
        <v>0</v>
      </c>
      <c r="E67" s="641">
        <f>E68+E69+E74</f>
        <v>0</v>
      </c>
      <c r="F67" s="601" t="s">
        <v>28</v>
      </c>
      <c r="G67" s="602" t="s">
        <v>28</v>
      </c>
      <c r="H67" s="547"/>
    </row>
    <row r="68" spans="1:8" ht="15" customHeight="1">
      <c r="A68" s="603" t="s">
        <v>285</v>
      </c>
      <c r="B68" s="604">
        <v>521</v>
      </c>
      <c r="C68" s="577">
        <f>'3-3AG 448 Buget'!C68+'3-3AG 448 Venituri'!C68</f>
        <v>0</v>
      </c>
      <c r="D68" s="577">
        <f>'3-3AG 448 Buget'!D68+'3-3AG 448 Venituri'!D68</f>
        <v>0</v>
      </c>
      <c r="E68" s="577">
        <f>'3-3AG 448 Buget'!E68+'3-3AG 448 Venituri'!E68</f>
        <v>0</v>
      </c>
      <c r="F68" s="606" t="s">
        <v>28</v>
      </c>
      <c r="G68" s="607" t="s">
        <v>28</v>
      </c>
      <c r="H68" s="547"/>
    </row>
    <row r="69" spans="1:8" ht="15" customHeight="1">
      <c r="A69" s="608" t="s">
        <v>304</v>
      </c>
      <c r="B69" s="604">
        <v>522</v>
      </c>
      <c r="C69" s="577">
        <f>'3-3AG 448 Buget'!C69+'3-3AG 448 Venituri'!C69</f>
        <v>0</v>
      </c>
      <c r="D69" s="577">
        <f>'3-3AG 448 Buget'!D69+'3-3AG 448 Venituri'!D69</f>
        <v>0</v>
      </c>
      <c r="E69" s="577">
        <f>'3-3AG 448 Buget'!E69+'3-3AG 448 Venituri'!E69</f>
        <v>0</v>
      </c>
      <c r="F69" s="606" t="s">
        <v>28</v>
      </c>
      <c r="G69" s="607" t="s">
        <v>28</v>
      </c>
      <c r="H69" s="547"/>
    </row>
    <row r="70" spans="1:8" ht="15" customHeight="1">
      <c r="A70" s="589" t="s">
        <v>245</v>
      </c>
      <c r="B70" s="549">
        <v>523</v>
      </c>
      <c r="C70" s="577">
        <f>'3-3AG 448 Buget'!C70+'3-3AG 448 Venituri'!C70</f>
        <v>0</v>
      </c>
      <c r="D70" s="577">
        <f>'3-3AG 448 Buget'!D70+'3-3AG 448 Venituri'!D70</f>
        <v>0</v>
      </c>
      <c r="E70" s="577">
        <f>'3-3AG 448 Buget'!E70+'3-3AG 448 Venituri'!E70</f>
        <v>0</v>
      </c>
      <c r="F70" s="609" t="s">
        <v>28</v>
      </c>
      <c r="G70" s="610" t="s">
        <v>28</v>
      </c>
      <c r="H70" s="547"/>
    </row>
    <row r="71" spans="1:8" ht="15" customHeight="1">
      <c r="A71" s="589" t="s">
        <v>246</v>
      </c>
      <c r="B71" s="549">
        <v>524</v>
      </c>
      <c r="C71" s="577">
        <f>'3-3AG 448 Buget'!C71+'3-3AG 448 Venituri'!C71</f>
        <v>0</v>
      </c>
      <c r="D71" s="577">
        <f>'3-3AG 448 Buget'!D71+'3-3AG 448 Venituri'!D71</f>
        <v>0</v>
      </c>
      <c r="E71" s="577">
        <f>'3-3AG 448 Buget'!E71+'3-3AG 448 Venituri'!E71</f>
        <v>0</v>
      </c>
      <c r="F71" s="609" t="s">
        <v>28</v>
      </c>
      <c r="G71" s="610" t="s">
        <v>28</v>
      </c>
      <c r="H71" s="547"/>
    </row>
    <row r="72" spans="1:8" ht="15" customHeight="1">
      <c r="A72" s="589" t="s">
        <v>247</v>
      </c>
      <c r="B72" s="549">
        <v>525</v>
      </c>
      <c r="C72" s="577">
        <f>'3-3AG 448 Buget'!C72+'3-3AG 448 Venituri'!C72</f>
        <v>0</v>
      </c>
      <c r="D72" s="577">
        <f>'3-3AG 448 Buget'!D72+'3-3AG 448 Venituri'!D72</f>
        <v>0</v>
      </c>
      <c r="E72" s="577">
        <f>'3-3AG 448 Buget'!E72+'3-3AG 448 Venituri'!E72</f>
        <v>0</v>
      </c>
      <c r="F72" s="609" t="s">
        <v>28</v>
      </c>
      <c r="G72" s="610" t="s">
        <v>28</v>
      </c>
      <c r="H72" s="547"/>
    </row>
    <row r="73" spans="1:8" ht="15" customHeight="1">
      <c r="A73" s="589" t="s">
        <v>248</v>
      </c>
      <c r="B73" s="549">
        <v>526</v>
      </c>
      <c r="C73" s="577">
        <f>'3-3AG 448 Buget'!C73+'3-3AG 448 Venituri'!C73</f>
        <v>0</v>
      </c>
      <c r="D73" s="577">
        <f>'3-3AG 448 Buget'!D73+'3-3AG 448 Venituri'!D73</f>
        <v>0</v>
      </c>
      <c r="E73" s="577">
        <f>'3-3AG 448 Buget'!E73+'3-3AG 448 Venituri'!E73</f>
        <v>0</v>
      </c>
      <c r="F73" s="609" t="s">
        <v>28</v>
      </c>
      <c r="G73" s="610" t="s">
        <v>28</v>
      </c>
      <c r="H73" s="547"/>
    </row>
    <row r="74" spans="1:8" ht="15" customHeight="1">
      <c r="A74" s="608" t="s">
        <v>346</v>
      </c>
      <c r="B74" s="604">
        <v>528</v>
      </c>
      <c r="C74" s="577">
        <f>'3-3AG 448 Buget'!C74+'3-3AG 448 Venituri'!C74</f>
        <v>0</v>
      </c>
      <c r="D74" s="577">
        <f>'3-3AG 448 Buget'!D74+'3-3AG 448 Venituri'!D74</f>
        <v>0</v>
      </c>
      <c r="E74" s="577">
        <f>'3-3AG 448 Buget'!E74+'3-3AG 448 Venituri'!E74</f>
        <v>0</v>
      </c>
      <c r="F74" s="606" t="s">
        <v>28</v>
      </c>
      <c r="G74" s="607" t="s">
        <v>28</v>
      </c>
      <c r="H74" s="547"/>
    </row>
    <row r="75" spans="1:8" ht="15" customHeight="1">
      <c r="A75" s="589" t="s">
        <v>305</v>
      </c>
      <c r="B75" s="549">
        <v>527</v>
      </c>
      <c r="C75" s="577">
        <f>'3-3AG 448 Buget'!C75+'3-3AG 448 Venituri'!C75</f>
        <v>0</v>
      </c>
      <c r="D75" s="577">
        <f>'3-3AG 448 Buget'!D75+'3-3AG 448 Venituri'!D75</f>
        <v>0</v>
      </c>
      <c r="E75" s="577">
        <f>'3-3AG 448 Buget'!E75+'3-3AG 448 Venituri'!E75</f>
        <v>0</v>
      </c>
      <c r="F75" s="609" t="s">
        <v>28</v>
      </c>
      <c r="G75" s="610" t="s">
        <v>28</v>
      </c>
      <c r="H75" s="547"/>
    </row>
    <row r="76" spans="1:8" ht="15" customHeight="1">
      <c r="A76" s="612" t="s">
        <v>249</v>
      </c>
      <c r="B76" s="613">
        <v>530</v>
      </c>
      <c r="C76" s="646">
        <f>C77+C78+C83</f>
        <v>0</v>
      </c>
      <c r="D76" s="646">
        <f t="shared" ref="D76:E76" si="8">D77+D78+D83</f>
        <v>0</v>
      </c>
      <c r="E76" s="646">
        <f t="shared" si="8"/>
        <v>0</v>
      </c>
      <c r="F76" s="614" t="s">
        <v>28</v>
      </c>
      <c r="G76" s="615" t="s">
        <v>28</v>
      </c>
      <c r="H76" s="547"/>
    </row>
    <row r="77" spans="1:8" ht="15" customHeight="1">
      <c r="A77" s="603" t="s">
        <v>285</v>
      </c>
      <c r="B77" s="604">
        <v>531</v>
      </c>
      <c r="C77" s="577">
        <f>'3-3AG 448 Buget'!C77+'3-3AG 448 Venituri'!C77</f>
        <v>0</v>
      </c>
      <c r="D77" s="577">
        <f>'3-3AG 448 Buget'!D77+'3-3AG 448 Venituri'!D77</f>
        <v>0</v>
      </c>
      <c r="E77" s="577">
        <f>'3-3AG 448 Buget'!E77+'3-3AG 448 Venituri'!E77</f>
        <v>0</v>
      </c>
      <c r="F77" s="606" t="s">
        <v>28</v>
      </c>
      <c r="G77" s="607" t="s">
        <v>28</v>
      </c>
      <c r="H77" s="547"/>
    </row>
    <row r="78" spans="1:8" ht="15" customHeight="1">
      <c r="A78" s="608" t="s">
        <v>304</v>
      </c>
      <c r="B78" s="604">
        <v>532</v>
      </c>
      <c r="C78" s="577">
        <f>'3-3AG 448 Buget'!C78+'3-3AG 448 Venituri'!C78</f>
        <v>0</v>
      </c>
      <c r="D78" s="577">
        <f>'3-3AG 448 Buget'!D78+'3-3AG 448 Venituri'!D78</f>
        <v>0</v>
      </c>
      <c r="E78" s="577">
        <f>'3-3AG 448 Buget'!E78+'3-3AG 448 Venituri'!E78</f>
        <v>0</v>
      </c>
      <c r="F78" s="606" t="s">
        <v>28</v>
      </c>
      <c r="G78" s="607" t="s">
        <v>28</v>
      </c>
      <c r="H78" s="547"/>
    </row>
    <row r="79" spans="1:8" ht="15" customHeight="1">
      <c r="A79" s="589" t="s">
        <v>245</v>
      </c>
      <c r="B79" s="549">
        <v>533</v>
      </c>
      <c r="C79" s="577">
        <f>'3-3AG 448 Buget'!C79+'3-3AG 448 Venituri'!C79</f>
        <v>0</v>
      </c>
      <c r="D79" s="577">
        <f>'3-3AG 448 Buget'!D79+'3-3AG 448 Venituri'!D79</f>
        <v>0</v>
      </c>
      <c r="E79" s="577">
        <f>'3-3AG 448 Buget'!E79+'3-3AG 448 Venituri'!E79</f>
        <v>0</v>
      </c>
      <c r="F79" s="609" t="s">
        <v>28</v>
      </c>
      <c r="G79" s="610" t="s">
        <v>28</v>
      </c>
      <c r="H79" s="547"/>
    </row>
    <row r="80" spans="1:8" ht="15" customHeight="1">
      <c r="A80" s="589" t="s">
        <v>246</v>
      </c>
      <c r="B80" s="549">
        <v>534</v>
      </c>
      <c r="C80" s="577">
        <f>'3-3AG 448 Buget'!C80+'3-3AG 448 Venituri'!C80</f>
        <v>0</v>
      </c>
      <c r="D80" s="577">
        <f>'3-3AG 448 Buget'!D80+'3-3AG 448 Venituri'!D80</f>
        <v>0</v>
      </c>
      <c r="E80" s="577">
        <f>'3-3AG 448 Buget'!E80+'3-3AG 448 Venituri'!E80</f>
        <v>0</v>
      </c>
      <c r="F80" s="609" t="s">
        <v>28</v>
      </c>
      <c r="G80" s="610" t="s">
        <v>28</v>
      </c>
      <c r="H80" s="547"/>
    </row>
    <row r="81" spans="1:8" ht="15" customHeight="1">
      <c r="A81" s="589" t="s">
        <v>247</v>
      </c>
      <c r="B81" s="549">
        <v>535</v>
      </c>
      <c r="C81" s="577">
        <f>'3-3AG 448 Buget'!C81+'3-3AG 448 Venituri'!C81</f>
        <v>0</v>
      </c>
      <c r="D81" s="577">
        <f>'3-3AG 448 Buget'!D81+'3-3AG 448 Venituri'!D81</f>
        <v>0</v>
      </c>
      <c r="E81" s="577">
        <f>'3-3AG 448 Buget'!E81+'3-3AG 448 Venituri'!E81</f>
        <v>0</v>
      </c>
      <c r="F81" s="609" t="s">
        <v>28</v>
      </c>
      <c r="G81" s="610" t="s">
        <v>28</v>
      </c>
      <c r="H81" s="547"/>
    </row>
    <row r="82" spans="1:8" ht="15" customHeight="1">
      <c r="A82" s="589" t="s">
        <v>248</v>
      </c>
      <c r="B82" s="549">
        <v>536</v>
      </c>
      <c r="C82" s="577">
        <f>'3-3AG 448 Buget'!C82+'3-3AG 448 Venituri'!C82</f>
        <v>0</v>
      </c>
      <c r="D82" s="577">
        <f>'3-3AG 448 Buget'!D82+'3-3AG 448 Venituri'!D82</f>
        <v>0</v>
      </c>
      <c r="E82" s="577">
        <f>'3-3AG 448 Buget'!E82+'3-3AG 448 Venituri'!E82</f>
        <v>0</v>
      </c>
      <c r="F82" s="609" t="s">
        <v>28</v>
      </c>
      <c r="G82" s="610" t="s">
        <v>28</v>
      </c>
      <c r="H82" s="547"/>
    </row>
    <row r="83" spans="1:8" ht="15" customHeight="1">
      <c r="A83" s="608" t="s">
        <v>346</v>
      </c>
      <c r="B83" s="604">
        <v>537</v>
      </c>
      <c r="C83" s="616">
        <f>C84</f>
        <v>0</v>
      </c>
      <c r="D83" s="616">
        <f t="shared" ref="D83:E83" si="9">D84</f>
        <v>0</v>
      </c>
      <c r="E83" s="616">
        <f t="shared" si="9"/>
        <v>0</v>
      </c>
      <c r="F83" s="606" t="s">
        <v>28</v>
      </c>
      <c r="G83" s="607" t="s">
        <v>28</v>
      </c>
      <c r="H83" s="547"/>
    </row>
    <row r="84" spans="1:8" ht="15" customHeight="1">
      <c r="A84" s="589" t="s">
        <v>305</v>
      </c>
      <c r="B84" s="549">
        <v>538</v>
      </c>
      <c r="C84" s="577">
        <f>'3-3AG 448 Buget'!C84+'3-3AG 448 Venituri'!C84</f>
        <v>0</v>
      </c>
      <c r="D84" s="577">
        <f>'3-3AG 448 Buget'!D84+'3-3AG 448 Venituri'!D84</f>
        <v>0</v>
      </c>
      <c r="E84" s="577">
        <f>'3-3AG 448 Buget'!E84+'3-3AG 448 Venituri'!E84</f>
        <v>0</v>
      </c>
      <c r="F84" s="609" t="s">
        <v>28</v>
      </c>
      <c r="G84" s="610" t="s">
        <v>28</v>
      </c>
      <c r="H84" s="547"/>
    </row>
    <row r="85" spans="1:8" ht="19.5" customHeight="1">
      <c r="A85" s="611" t="s">
        <v>318</v>
      </c>
      <c r="B85" s="600">
        <v>540</v>
      </c>
      <c r="C85" s="641">
        <f>C86+C87+C91</f>
        <v>358.8</v>
      </c>
      <c r="D85" s="641">
        <f>D86+D87+D91</f>
        <v>259.39999999999998</v>
      </c>
      <c r="E85" s="641">
        <f>E86+E87+E91</f>
        <v>259.39999999999998</v>
      </c>
      <c r="F85" s="617" t="s">
        <v>28</v>
      </c>
      <c r="G85" s="618" t="s">
        <v>28</v>
      </c>
      <c r="H85" s="547"/>
    </row>
    <row r="86" spans="1:8" ht="15" customHeight="1">
      <c r="A86" s="603" t="s">
        <v>285</v>
      </c>
      <c r="B86" s="604">
        <v>541</v>
      </c>
      <c r="C86" s="577">
        <f>'3-3AG 448 Buget'!C86+'3-3AG 448 Venituri'!C86</f>
        <v>270.60000000000002</v>
      </c>
      <c r="D86" s="577">
        <f>'3-3AG 448 Buget'!D86+'3-3AG 448 Venituri'!D86</f>
        <v>243.2</v>
      </c>
      <c r="E86" s="577">
        <f>'3-3AG 448 Buget'!E86+'3-3AG 448 Venituri'!E86</f>
        <v>243.2</v>
      </c>
      <c r="F86" s="606" t="s">
        <v>28</v>
      </c>
      <c r="G86" s="607" t="s">
        <v>28</v>
      </c>
      <c r="H86" s="547"/>
    </row>
    <row r="87" spans="1:8" ht="15" customHeight="1">
      <c r="A87" s="608" t="s">
        <v>304</v>
      </c>
      <c r="B87" s="604">
        <v>542</v>
      </c>
      <c r="C87" s="577">
        <f>'3-3AG 448 Buget'!C87+'3-3AG 448 Venituri'!C87</f>
        <v>88.2</v>
      </c>
      <c r="D87" s="577">
        <f>'3-3AG 448 Buget'!D87+'3-3AG 448 Venituri'!D87</f>
        <v>16.2</v>
      </c>
      <c r="E87" s="577">
        <f>'3-3AG 448 Buget'!E87+'3-3AG 448 Venituri'!E87</f>
        <v>16.2</v>
      </c>
      <c r="F87" s="606" t="s">
        <v>28</v>
      </c>
      <c r="G87" s="607" t="s">
        <v>28</v>
      </c>
      <c r="H87" s="547"/>
    </row>
    <row r="88" spans="1:8" ht="15" customHeight="1">
      <c r="A88" s="589" t="s">
        <v>247</v>
      </c>
      <c r="B88" s="549">
        <v>543</v>
      </c>
      <c r="C88" s="577">
        <f>'3-3AG 448 Buget'!C88+'3-3AG 448 Venituri'!C88</f>
        <v>0</v>
      </c>
      <c r="D88" s="577">
        <f>'3-3AG 448 Buget'!D88+'3-3AG 448 Venituri'!D88</f>
        <v>0</v>
      </c>
      <c r="E88" s="577">
        <f>'3-3AG 448 Buget'!E88+'3-3AG 448 Venituri'!E88</f>
        <v>0</v>
      </c>
      <c r="F88" s="609" t="s">
        <v>28</v>
      </c>
      <c r="G88" s="610" t="s">
        <v>28</v>
      </c>
      <c r="H88" s="547"/>
    </row>
    <row r="89" spans="1:8" ht="15" customHeight="1">
      <c r="A89" s="589" t="s">
        <v>248</v>
      </c>
      <c r="B89" s="549">
        <v>544</v>
      </c>
      <c r="C89" s="577">
        <f>'3-3AG 448 Buget'!C89+'3-3AG 448 Venituri'!C89</f>
        <v>82.2</v>
      </c>
      <c r="D89" s="577">
        <f>'3-3AG 448 Buget'!D89+'3-3AG 448 Venituri'!D89</f>
        <v>10.5</v>
      </c>
      <c r="E89" s="577">
        <f>'3-3AG 448 Buget'!E89+'3-3AG 448 Venituri'!E89</f>
        <v>10.5</v>
      </c>
      <c r="F89" s="609" t="s">
        <v>28</v>
      </c>
      <c r="G89" s="610" t="s">
        <v>28</v>
      </c>
      <c r="H89" s="547"/>
    </row>
    <row r="90" spans="1:8" ht="15" customHeight="1">
      <c r="A90" s="589" t="s">
        <v>307</v>
      </c>
      <c r="B90" s="549">
        <v>545</v>
      </c>
      <c r="C90" s="577">
        <f>'3-3AG 448 Buget'!C90+'3-3AG 448 Venituri'!C90</f>
        <v>6</v>
      </c>
      <c r="D90" s="577">
        <f>'3-3AG 448 Buget'!D90+'3-3AG 448 Venituri'!D90</f>
        <v>5.7</v>
      </c>
      <c r="E90" s="577">
        <f>'3-3AG 448 Buget'!E90+'3-3AG 448 Venituri'!E90</f>
        <v>5.7</v>
      </c>
      <c r="F90" s="609" t="s">
        <v>28</v>
      </c>
      <c r="G90" s="610" t="s">
        <v>28</v>
      </c>
      <c r="H90" s="547"/>
    </row>
    <row r="91" spans="1:8" ht="15" customHeight="1">
      <c r="A91" s="608" t="s">
        <v>346</v>
      </c>
      <c r="B91" s="604">
        <v>546</v>
      </c>
      <c r="C91" s="616">
        <f>C92</f>
        <v>0</v>
      </c>
      <c r="D91" s="616">
        <f t="shared" ref="D91:E91" si="10">D92</f>
        <v>0</v>
      </c>
      <c r="E91" s="616">
        <f t="shared" si="10"/>
        <v>0</v>
      </c>
      <c r="F91" s="606" t="s">
        <v>28</v>
      </c>
      <c r="G91" s="607" t="s">
        <v>28</v>
      </c>
      <c r="H91" s="547"/>
    </row>
    <row r="92" spans="1:8" ht="15" customHeight="1">
      <c r="A92" s="589" t="s">
        <v>305</v>
      </c>
      <c r="B92" s="549">
        <v>547</v>
      </c>
      <c r="C92" s="577">
        <f>'3-3AG 448 Buget'!C92+'3-3AG 448 Venituri'!C92</f>
        <v>0</v>
      </c>
      <c r="D92" s="577">
        <f>'3-3AG 448 Buget'!D92+'3-3AG 448 Venituri'!D92</f>
        <v>0</v>
      </c>
      <c r="E92" s="577">
        <f>'3-3AG 448 Buget'!E92+'3-3AG 448 Venituri'!E92</f>
        <v>0</v>
      </c>
      <c r="F92" s="609"/>
      <c r="G92" s="610"/>
      <c r="H92" s="547"/>
    </row>
    <row r="93" spans="1:8" ht="15" customHeight="1">
      <c r="A93" s="611" t="s">
        <v>250</v>
      </c>
      <c r="B93" s="600">
        <v>550</v>
      </c>
      <c r="C93" s="577">
        <f>'3-3AG 448 Buget'!C93+'3-3AG 448 Venituri'!C93</f>
        <v>0</v>
      </c>
      <c r="D93" s="577">
        <f>'3-3AG 448 Buget'!D93+'3-3AG 448 Venituri'!D93</f>
        <v>0</v>
      </c>
      <c r="E93" s="577">
        <f>'3-3AG 448 Buget'!E93+'3-3AG 448 Venituri'!E93</f>
        <v>0</v>
      </c>
      <c r="F93" s="601" t="s">
        <v>28</v>
      </c>
      <c r="G93" s="602" t="s">
        <v>28</v>
      </c>
      <c r="H93" s="547"/>
    </row>
    <row r="94" spans="1:8" ht="15" customHeight="1">
      <c r="A94" s="611" t="s">
        <v>251</v>
      </c>
      <c r="B94" s="600">
        <v>560</v>
      </c>
      <c r="C94" s="577">
        <f>'3-3AG 448 Buget'!C94+'3-3AG 448 Venituri'!C94</f>
        <v>0</v>
      </c>
      <c r="D94" s="577">
        <f>'3-3AG 448 Buget'!D94+'3-3AG 448 Venituri'!D94</f>
        <v>0</v>
      </c>
      <c r="E94" s="577">
        <f>'3-3AG 448 Buget'!E94+'3-3AG 448 Venituri'!E94</f>
        <v>0</v>
      </c>
      <c r="F94" s="601" t="s">
        <v>28</v>
      </c>
      <c r="G94" s="602" t="s">
        <v>28</v>
      </c>
      <c r="H94" s="547"/>
    </row>
    <row r="95" spans="1:8" ht="15" customHeight="1">
      <c r="A95" s="599" t="s">
        <v>252</v>
      </c>
      <c r="B95" s="600">
        <v>570</v>
      </c>
      <c r="C95" s="577">
        <f>'3-3AG 448 Buget'!C95+'3-3AG 448 Venituri'!C95</f>
        <v>0</v>
      </c>
      <c r="D95" s="577">
        <f>'3-3AG 448 Buget'!D95+'3-3AG 448 Venituri'!D95</f>
        <v>0</v>
      </c>
      <c r="E95" s="577">
        <f>'3-3AG 448 Buget'!E95+'3-3AG 448 Venituri'!E95</f>
        <v>0</v>
      </c>
      <c r="F95" s="601" t="s">
        <v>28</v>
      </c>
      <c r="G95" s="602" t="s">
        <v>28</v>
      </c>
      <c r="H95" s="547"/>
    </row>
    <row r="96" spans="1:8" ht="15" customHeight="1">
      <c r="A96" s="619" t="s">
        <v>253</v>
      </c>
      <c r="B96" s="557">
        <v>900</v>
      </c>
      <c r="C96" s="577">
        <f>'3-3AG 448 Buget'!C96+'3-3AG 448 Venituri'!C96</f>
        <v>0</v>
      </c>
      <c r="D96" s="577">
        <f>'3-3AG 448 Buget'!D96+'3-3AG 448 Venituri'!D96</f>
        <v>0</v>
      </c>
      <c r="E96" s="577">
        <f>'3-3AG 448 Buget'!E96+'3-3AG 448 Venituri'!E96</f>
        <v>0</v>
      </c>
      <c r="F96" s="620" t="s">
        <v>254</v>
      </c>
      <c r="G96" s="621" t="s">
        <v>254</v>
      </c>
      <c r="H96" s="547"/>
    </row>
    <row r="97" spans="1:15" ht="15" customHeight="1">
      <c r="A97" s="619" t="s">
        <v>255</v>
      </c>
      <c r="B97" s="557">
        <v>901</v>
      </c>
      <c r="C97" s="577">
        <f>'3-3AG 448 Buget'!C97+'3-3AG 448 Venituri'!C97</f>
        <v>0</v>
      </c>
      <c r="D97" s="577">
        <f>'3-3AG 448 Buget'!D97+'3-3AG 448 Venituri'!D97</f>
        <v>0</v>
      </c>
      <c r="E97" s="577">
        <f>'3-3AG 448 Buget'!E97+'3-3AG 448 Venituri'!E97</f>
        <v>0</v>
      </c>
      <c r="F97" s="620" t="s">
        <v>254</v>
      </c>
      <c r="G97" s="621" t="s">
        <v>254</v>
      </c>
      <c r="H97" s="547"/>
    </row>
    <row r="98" spans="1:15" ht="23.25" customHeight="1">
      <c r="A98" s="622" t="s">
        <v>308</v>
      </c>
      <c r="B98" s="623"/>
      <c r="C98" s="577">
        <f>'3-3AG 448 Buget'!C98+'3-3AG 448 Venituri'!C98</f>
        <v>0</v>
      </c>
      <c r="D98" s="577">
        <f>'3-3AG 448 Buget'!D98+'3-3AG 448 Venituri'!D98</f>
        <v>0</v>
      </c>
      <c r="E98" s="577">
        <f>'3-3AG 448 Buget'!E98+'3-3AG 448 Venituri'!E98</f>
        <v>0</v>
      </c>
      <c r="F98" s="624" t="s">
        <v>254</v>
      </c>
      <c r="G98" s="625" t="s">
        <v>254</v>
      </c>
      <c r="H98" s="547"/>
    </row>
    <row r="99" spans="1:15" ht="15" customHeight="1">
      <c r="A99" s="626" t="s">
        <v>373</v>
      </c>
      <c r="B99" s="627">
        <v>902</v>
      </c>
      <c r="C99" s="628" t="e">
        <f t="shared" ref="C99:E99" si="11">C98/(C41+C50)</f>
        <v>#DIV/0!</v>
      </c>
      <c r="D99" s="628" t="e">
        <f t="shared" si="11"/>
        <v>#DIV/0!</v>
      </c>
      <c r="E99" s="628" t="e">
        <f t="shared" si="11"/>
        <v>#DIV/0!</v>
      </c>
      <c r="F99" s="629" t="s">
        <v>254</v>
      </c>
      <c r="G99" s="630" t="s">
        <v>254</v>
      </c>
      <c r="H99" s="547"/>
    </row>
    <row r="100" spans="1:15" ht="15" customHeight="1">
      <c r="A100" s="626" t="s">
        <v>340</v>
      </c>
      <c r="B100" s="627">
        <v>903</v>
      </c>
      <c r="C100" s="628">
        <f>C98/C53</f>
        <v>0</v>
      </c>
      <c r="D100" s="628">
        <f t="shared" ref="D100:E100" si="12">D98/D53</f>
        <v>0</v>
      </c>
      <c r="E100" s="628">
        <f t="shared" si="12"/>
        <v>0</v>
      </c>
      <c r="F100" s="629" t="s">
        <v>254</v>
      </c>
      <c r="G100" s="630" t="s">
        <v>254</v>
      </c>
      <c r="H100" s="547"/>
    </row>
    <row r="101" spans="1:15" ht="23.25" customHeight="1" thickBot="1">
      <c r="A101" s="631" t="s">
        <v>349</v>
      </c>
      <c r="B101" s="632">
        <v>905</v>
      </c>
      <c r="C101" s="633">
        <f>(C41+C50)/C53</f>
        <v>0</v>
      </c>
      <c r="D101" s="633">
        <f t="shared" ref="D101:E101" si="13">(D41+D50)/D53</f>
        <v>0</v>
      </c>
      <c r="E101" s="633">
        <f t="shared" si="13"/>
        <v>0</v>
      </c>
      <c r="F101" s="634" t="s">
        <v>254</v>
      </c>
      <c r="G101" s="635" t="s">
        <v>254</v>
      </c>
      <c r="H101" s="547"/>
    </row>
    <row r="102" spans="1:15" ht="16.5" customHeight="1">
      <c r="A102" s="636" t="s">
        <v>309</v>
      </c>
      <c r="B102" s="637"/>
      <c r="C102" s="637"/>
      <c r="D102" s="637"/>
      <c r="E102" s="637"/>
      <c r="F102" s="637"/>
      <c r="G102" s="547"/>
      <c r="H102" s="547"/>
    </row>
    <row r="103" spans="1:15" ht="36.75">
      <c r="A103" s="638" t="s">
        <v>310</v>
      </c>
      <c r="B103" s="639"/>
      <c r="C103" s="639"/>
      <c r="D103" s="639"/>
      <c r="E103" s="639"/>
      <c r="F103" s="639"/>
      <c r="G103" s="639"/>
    </row>
    <row r="104" spans="1:15" ht="25.5">
      <c r="A104" s="638" t="s">
        <v>311</v>
      </c>
      <c r="B104" s="637"/>
      <c r="C104" s="637"/>
      <c r="D104" s="637"/>
      <c r="E104" s="637"/>
      <c r="F104" s="637"/>
      <c r="G104" s="547"/>
      <c r="H104" s="228"/>
      <c r="I104" s="228"/>
      <c r="J104" s="228"/>
      <c r="K104" s="228"/>
    </row>
    <row r="105" spans="1:15" ht="25.5">
      <c r="A105" s="638" t="s">
        <v>312</v>
      </c>
      <c r="B105" s="637"/>
      <c r="C105" s="637"/>
      <c r="D105" s="637"/>
      <c r="E105" s="637"/>
      <c r="F105" s="637"/>
      <c r="G105" s="547"/>
      <c r="H105" s="228"/>
      <c r="I105" s="228"/>
      <c r="J105" s="228"/>
      <c r="K105" s="228"/>
    </row>
    <row r="106" spans="1:15" ht="15">
      <c r="A106" s="640"/>
      <c r="B106" s="637"/>
      <c r="C106" s="637"/>
      <c r="D106" s="637"/>
      <c r="E106" s="637"/>
      <c r="F106" s="637"/>
      <c r="G106" s="547"/>
      <c r="H106" s="228"/>
      <c r="I106" s="228"/>
      <c r="J106" s="228"/>
      <c r="K106" s="228"/>
    </row>
    <row r="107" spans="1:15" s="228" customFormat="1" ht="12.75" customHeight="1">
      <c r="A107" s="515" t="s">
        <v>46</v>
      </c>
      <c r="B107" s="513"/>
      <c r="C107" s="515"/>
      <c r="D107" s="332"/>
      <c r="E107" s="332"/>
      <c r="F107" s="332"/>
      <c r="H107" s="333"/>
      <c r="I107" s="333"/>
      <c r="J107" s="333"/>
      <c r="K107" s="333"/>
    </row>
    <row r="108" spans="1:15" s="228" customFormat="1" ht="10.5" customHeight="1">
      <c r="A108" s="232" t="s">
        <v>96</v>
      </c>
      <c r="B108" s="513"/>
      <c r="C108" s="232"/>
      <c r="D108" s="232"/>
      <c r="E108" s="232"/>
      <c r="F108" s="232"/>
      <c r="G108" s="232"/>
    </row>
    <row r="109" spans="1:15" s="228" customFormat="1">
      <c r="A109" s="1071" t="s">
        <v>47</v>
      </c>
      <c r="B109" s="1071"/>
      <c r="C109" s="107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</row>
    <row r="110" spans="1:15" s="228" customFormat="1">
      <c r="A110" s="514" t="s">
        <v>350</v>
      </c>
      <c r="B110" s="514"/>
      <c r="C110" s="514"/>
      <c r="D110" s="514"/>
      <c r="E110" s="514"/>
      <c r="F110" s="514"/>
      <c r="G110" s="514"/>
      <c r="H110" s="514"/>
      <c r="I110" s="514"/>
      <c r="J110" s="514"/>
      <c r="K110" s="514"/>
      <c r="L110" s="514"/>
      <c r="M110" s="514"/>
      <c r="N110" s="514"/>
      <c r="O110" s="514"/>
    </row>
    <row r="111" spans="1:15" s="228" customFormat="1">
      <c r="A111" s="514"/>
      <c r="B111" s="514"/>
      <c r="C111" s="514"/>
      <c r="D111" s="514"/>
      <c r="E111" s="514"/>
      <c r="F111" s="514"/>
      <c r="G111" s="514"/>
      <c r="H111" s="514"/>
      <c r="I111" s="514"/>
      <c r="J111" s="514"/>
      <c r="K111" s="514"/>
      <c r="L111" s="514"/>
      <c r="M111" s="514"/>
      <c r="N111" s="514"/>
      <c r="O111" s="514"/>
    </row>
    <row r="112" spans="1:15" s="152" customFormat="1" ht="18.75" customHeight="1">
      <c r="A112" s="310" t="s">
        <v>22</v>
      </c>
      <c r="B112" s="1138"/>
      <c r="C112" s="1138"/>
      <c r="D112" s="1024" t="s">
        <v>509</v>
      </c>
      <c r="E112" s="1024"/>
      <c r="F112" s="148"/>
    </row>
    <row r="113" spans="1:15" s="152" customFormat="1" ht="12" customHeight="1">
      <c r="A113" s="311"/>
      <c r="B113" s="1021" t="s">
        <v>23</v>
      </c>
      <c r="C113" s="1021"/>
      <c r="D113" s="1021" t="s">
        <v>24</v>
      </c>
      <c r="E113" s="1021"/>
      <c r="F113" s="335"/>
    </row>
    <row r="114" spans="1:15" s="152" customFormat="1" ht="17.25" customHeight="1">
      <c r="A114" s="310" t="s">
        <v>287</v>
      </c>
      <c r="B114" s="1085"/>
      <c r="C114" s="1085"/>
      <c r="D114" s="1025" t="s">
        <v>510</v>
      </c>
      <c r="E114" s="1025"/>
      <c r="F114" s="148"/>
    </row>
    <row r="115" spans="1:15" s="152" customFormat="1" ht="11.25" customHeight="1">
      <c r="A115" s="311"/>
      <c r="B115" s="1021" t="s">
        <v>23</v>
      </c>
      <c r="C115" s="1021"/>
      <c r="D115" s="1021" t="s">
        <v>24</v>
      </c>
      <c r="E115" s="1021"/>
      <c r="F115" s="335"/>
    </row>
    <row r="116" spans="1:15" s="152" customFormat="1" ht="15.75" customHeight="1">
      <c r="A116" s="310" t="s">
        <v>291</v>
      </c>
      <c r="B116" s="1138"/>
      <c r="C116" s="1138"/>
      <c r="D116" s="1024"/>
      <c r="E116" s="1024"/>
      <c r="F116" s="148"/>
    </row>
    <row r="117" spans="1:15" s="152" customFormat="1" ht="12.75" customHeight="1">
      <c r="A117" s="312"/>
      <c r="B117" s="1021" t="s">
        <v>23</v>
      </c>
      <c r="C117" s="1021"/>
      <c r="D117" s="1021" t="s">
        <v>24</v>
      </c>
      <c r="E117" s="1021"/>
      <c r="F117" s="335"/>
    </row>
    <row r="118" spans="1:15" s="152" customFormat="1" ht="12.75" customHeight="1">
      <c r="A118" s="312"/>
      <c r="B118" s="342"/>
      <c r="C118" s="342"/>
      <c r="D118" s="342"/>
      <c r="E118" s="342"/>
      <c r="F118" s="335"/>
    </row>
    <row r="119" spans="1:15" s="152" customFormat="1" ht="12.75" customHeight="1">
      <c r="A119" s="312"/>
      <c r="B119" s="342"/>
      <c r="C119" s="342"/>
      <c r="D119" s="342"/>
      <c r="E119" s="342"/>
      <c r="F119" s="335"/>
    </row>
    <row r="120" spans="1:15" s="152" customFormat="1" ht="15.75">
      <c r="A120" s="336" t="s">
        <v>117</v>
      </c>
      <c r="B120" s="337"/>
      <c r="C120" s="337"/>
      <c r="D120" s="337"/>
      <c r="E120" s="337"/>
      <c r="F120" s="337"/>
    </row>
    <row r="121" spans="1:15" s="152" customFormat="1" ht="15"/>
    <row r="122" spans="1:15" s="228" customFormat="1">
      <c r="A122" s="514"/>
      <c r="B122" s="514"/>
      <c r="C122" s="514"/>
      <c r="D122" s="514"/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</row>
    <row r="123" spans="1:15" s="228" customFormat="1">
      <c r="A123" s="514"/>
      <c r="B123" s="514"/>
      <c r="C123" s="514"/>
      <c r="D123" s="514"/>
      <c r="E123" s="514"/>
      <c r="F123" s="514"/>
      <c r="G123" s="514"/>
      <c r="H123" s="514"/>
      <c r="I123" s="514"/>
      <c r="J123" s="514"/>
      <c r="K123" s="514"/>
      <c r="L123" s="514"/>
      <c r="M123" s="514"/>
      <c r="N123" s="514"/>
      <c r="O123" s="514"/>
    </row>
    <row r="124" spans="1:15" s="228" customFormat="1">
      <c r="A124" s="514"/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514"/>
      <c r="M124" s="514"/>
      <c r="N124" s="514"/>
      <c r="O124" s="514"/>
    </row>
  </sheetData>
  <sheetProtection algorithmName="SHA-512" hashValue="yb4UT+/mJdtFITGAUXQISq2LqzfCD/PRg8IaM25demMvLW/I2iHoGlWGjhrXscuM8t2p8NHWX0O9Twu3izD7aw==" saltValue="68/4kQu4aAlokfLhVXBvAw==" spinCount="100000" sheet="1" objects="1" scenarios="1"/>
  <mergeCells count="32">
    <mergeCell ref="A12:E12"/>
    <mergeCell ref="A13:F13"/>
    <mergeCell ref="A6:G6"/>
    <mergeCell ref="A7:G7"/>
    <mergeCell ref="B8:C8"/>
    <mergeCell ref="A10:E10"/>
    <mergeCell ref="A11:E11"/>
    <mergeCell ref="E1:G1"/>
    <mergeCell ref="E2:G2"/>
    <mergeCell ref="F3:G3"/>
    <mergeCell ref="A4:G4"/>
    <mergeCell ref="A5:G5"/>
    <mergeCell ref="A14:E14"/>
    <mergeCell ref="A15:E15"/>
    <mergeCell ref="B16:E16"/>
    <mergeCell ref="A18:A19"/>
    <mergeCell ref="B18:B19"/>
    <mergeCell ref="C18:E18"/>
    <mergeCell ref="F18:G18"/>
    <mergeCell ref="A109:O109"/>
    <mergeCell ref="B112:C112"/>
    <mergeCell ref="D112:E112"/>
    <mergeCell ref="B113:C113"/>
    <mergeCell ref="D113:E113"/>
    <mergeCell ref="B117:C117"/>
    <mergeCell ref="D117:E117"/>
    <mergeCell ref="B114:C114"/>
    <mergeCell ref="D114:E114"/>
    <mergeCell ref="B115:C115"/>
    <mergeCell ref="D115:E115"/>
    <mergeCell ref="B116:C116"/>
    <mergeCell ref="D116:E116"/>
  </mergeCells>
  <pageMargins left="0.7" right="0.7" top="0.75" bottom="0.75" header="0.3" footer="0.3"/>
  <pageSetup paperSize="9" scale="76" orientation="portrait" verticalDpi="0" r:id="rId1"/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O124"/>
  <sheetViews>
    <sheetView view="pageBreakPreview" topLeftCell="A63" zoomScale="130" zoomScaleNormal="100" zoomScaleSheetLayoutView="130" workbookViewId="0">
      <selection activeCell="I32" sqref="I32"/>
    </sheetView>
  </sheetViews>
  <sheetFormatPr defaultRowHeight="12.75"/>
  <cols>
    <col min="1" max="1" width="43.140625" style="531" customWidth="1"/>
    <col min="2" max="2" width="9.140625" style="531" customWidth="1"/>
    <col min="3" max="3" width="13.42578125" style="531" customWidth="1"/>
    <col min="4" max="5" width="12.28515625" style="531" customWidth="1"/>
    <col min="6" max="6" width="11.7109375" style="531" customWidth="1"/>
    <col min="7" max="7" width="12.5703125" style="531" customWidth="1"/>
    <col min="8" max="8" width="10.42578125" style="530" customWidth="1"/>
    <col min="9" max="16384" width="9.140625" style="531"/>
  </cols>
  <sheetData>
    <row r="1" spans="1:8" ht="20.25" customHeight="1">
      <c r="A1" s="529"/>
      <c r="B1" s="529"/>
      <c r="C1" s="529"/>
      <c r="D1" s="529"/>
      <c r="E1" s="1040" t="s">
        <v>25</v>
      </c>
      <c r="F1" s="1040"/>
      <c r="G1" s="1040"/>
      <c r="H1" s="531"/>
    </row>
    <row r="2" spans="1:8" ht="15">
      <c r="A2" s="529"/>
      <c r="B2" s="529"/>
      <c r="C2" s="529"/>
      <c r="D2" s="529"/>
      <c r="E2" s="1038" t="s">
        <v>388</v>
      </c>
      <c r="F2" s="1038"/>
      <c r="G2" s="1038"/>
      <c r="H2" s="531"/>
    </row>
    <row r="3" spans="1:8" ht="15">
      <c r="A3" s="529"/>
      <c r="B3" s="529"/>
      <c r="C3" s="529"/>
      <c r="D3" s="529"/>
      <c r="E3" s="529"/>
      <c r="F3" s="1123"/>
      <c r="G3" s="1123"/>
      <c r="H3" s="531"/>
    </row>
    <row r="4" spans="1:8">
      <c r="A4" s="1124" t="s">
        <v>326</v>
      </c>
      <c r="B4" s="1124"/>
      <c r="C4" s="1124"/>
      <c r="D4" s="1124"/>
      <c r="E4" s="1124"/>
      <c r="F4" s="1124"/>
      <c r="G4" s="1124"/>
      <c r="H4" s="531"/>
    </row>
    <row r="5" spans="1:8" ht="28.5" customHeight="1">
      <c r="A5" s="1125" t="s">
        <v>338</v>
      </c>
      <c r="B5" s="1124"/>
      <c r="C5" s="1124"/>
      <c r="D5" s="1124"/>
      <c r="E5" s="1124"/>
      <c r="F5" s="1124"/>
      <c r="G5" s="1124"/>
      <c r="H5" s="531"/>
    </row>
    <row r="6" spans="1:8">
      <c r="A6" s="1126" t="s">
        <v>201</v>
      </c>
      <c r="B6" s="1126"/>
      <c r="C6" s="1126"/>
      <c r="D6" s="1126"/>
      <c r="E6" s="1126"/>
      <c r="F6" s="1126"/>
      <c r="G6" s="1126"/>
      <c r="H6" s="531"/>
    </row>
    <row r="7" spans="1:8" ht="14.25">
      <c r="A7" s="1127" t="s">
        <v>499</v>
      </c>
      <c r="B7" s="1124"/>
      <c r="C7" s="1124"/>
      <c r="D7" s="1124"/>
      <c r="E7" s="1124"/>
      <c r="F7" s="1124"/>
      <c r="G7" s="1124"/>
      <c r="H7" s="531"/>
    </row>
    <row r="8" spans="1:8" ht="15">
      <c r="A8" s="565"/>
      <c r="B8" s="1128" t="s">
        <v>123</v>
      </c>
      <c r="C8" s="1128"/>
      <c r="D8" s="566"/>
      <c r="E8" s="566"/>
      <c r="F8" s="566"/>
      <c r="G8" s="566"/>
      <c r="H8" s="531"/>
    </row>
    <row r="9" spans="1:8" ht="12.75" customHeight="1">
      <c r="A9" s="534"/>
      <c r="B9" s="529"/>
      <c r="C9" s="529"/>
      <c r="D9" s="529"/>
      <c r="E9" s="529"/>
      <c r="F9" s="535"/>
      <c r="G9" s="536" t="s">
        <v>27</v>
      </c>
      <c r="H9" s="531"/>
    </row>
    <row r="10" spans="1:8" ht="15">
      <c r="A10" s="1129" t="s">
        <v>464</v>
      </c>
      <c r="B10" s="1129"/>
      <c r="C10" s="1129"/>
      <c r="D10" s="1129"/>
      <c r="E10" s="1129"/>
      <c r="F10" s="537"/>
      <c r="G10" s="567" t="s">
        <v>392</v>
      </c>
      <c r="H10" s="531"/>
    </row>
    <row r="11" spans="1:8" ht="15">
      <c r="A11" s="1129" t="s">
        <v>465</v>
      </c>
      <c r="B11" s="1129"/>
      <c r="C11" s="1129"/>
      <c r="D11" s="1129"/>
      <c r="E11" s="1129"/>
      <c r="F11" s="537"/>
      <c r="G11" s="567" t="s">
        <v>393</v>
      </c>
      <c r="H11" s="531"/>
    </row>
    <row r="12" spans="1:8" ht="15">
      <c r="A12" s="1129" t="s">
        <v>466</v>
      </c>
      <c r="B12" s="1129"/>
      <c r="C12" s="1129"/>
      <c r="D12" s="1129"/>
      <c r="E12" s="1129"/>
      <c r="F12" s="537"/>
      <c r="G12" s="567" t="s">
        <v>394</v>
      </c>
      <c r="H12" s="531"/>
    </row>
    <row r="13" spans="1:8" ht="15" customHeight="1">
      <c r="A13" s="1157" t="s">
        <v>547</v>
      </c>
      <c r="B13" s="1157"/>
      <c r="C13" s="1157"/>
      <c r="D13" s="1157"/>
      <c r="E13" s="1157"/>
      <c r="F13" s="1158"/>
      <c r="G13" s="567" t="s">
        <v>470</v>
      </c>
      <c r="H13" s="531"/>
    </row>
    <row r="14" spans="1:8" ht="15">
      <c r="A14" s="1135" t="s">
        <v>546</v>
      </c>
      <c r="B14" s="1135"/>
      <c r="C14" s="1135"/>
      <c r="D14" s="1135"/>
      <c r="E14" s="1135"/>
      <c r="F14" s="14"/>
      <c r="G14" s="125" t="s">
        <v>501</v>
      </c>
      <c r="H14" s="531"/>
    </row>
    <row r="15" spans="1:8" ht="15">
      <c r="A15" s="1129" t="s">
        <v>545</v>
      </c>
      <c r="B15" s="1129"/>
      <c r="C15" s="1129"/>
      <c r="D15" s="1129"/>
      <c r="E15" s="1129"/>
      <c r="F15" s="537"/>
      <c r="G15" s="567"/>
      <c r="H15" s="531"/>
    </row>
    <row r="16" spans="1:8" ht="15">
      <c r="A16" s="568"/>
      <c r="B16" s="1130" t="s">
        <v>548</v>
      </c>
      <c r="C16" s="1130"/>
      <c r="D16" s="1130"/>
      <c r="E16" s="1130"/>
      <c r="F16" s="541"/>
      <c r="G16" s="541"/>
      <c r="H16" s="531"/>
    </row>
    <row r="17" spans="1:8" ht="9.75" customHeight="1" thickBot="1">
      <c r="A17" s="569" t="s">
        <v>201</v>
      </c>
      <c r="B17" s="529"/>
      <c r="C17" s="529"/>
      <c r="D17" s="529"/>
      <c r="E17" s="529"/>
      <c r="F17" s="529"/>
      <c r="G17" s="529"/>
    </row>
    <row r="18" spans="1:8" ht="22.5" customHeight="1" thickBot="1">
      <c r="A18" s="1131" t="s">
        <v>227</v>
      </c>
      <c r="B18" s="1131" t="s">
        <v>286</v>
      </c>
      <c r="C18" s="1132" t="s">
        <v>282</v>
      </c>
      <c r="D18" s="1133"/>
      <c r="E18" s="1134"/>
      <c r="F18" s="1122" t="s">
        <v>232</v>
      </c>
      <c r="G18" s="1122"/>
    </row>
    <row r="19" spans="1:8" ht="43.5" customHeight="1" thickBot="1">
      <c r="A19" s="1131"/>
      <c r="B19" s="1131"/>
      <c r="C19" s="657" t="s">
        <v>229</v>
      </c>
      <c r="D19" s="657" t="s">
        <v>230</v>
      </c>
      <c r="E19" s="657" t="s">
        <v>283</v>
      </c>
      <c r="F19" s="542" t="s">
        <v>131</v>
      </c>
      <c r="G19" s="542" t="s">
        <v>132</v>
      </c>
    </row>
    <row r="20" spans="1:8" ht="13.5" thickBot="1">
      <c r="A20" s="656">
        <v>1</v>
      </c>
      <c r="B20" s="656">
        <v>2</v>
      </c>
      <c r="C20" s="655">
        <v>3</v>
      </c>
      <c r="D20" s="655">
        <v>4</v>
      </c>
      <c r="E20" s="655">
        <v>5</v>
      </c>
      <c r="F20" s="655">
        <v>6</v>
      </c>
      <c r="G20" s="655">
        <v>7</v>
      </c>
    </row>
    <row r="21" spans="1:8">
      <c r="A21" s="571"/>
      <c r="B21" s="572"/>
      <c r="C21" s="573"/>
      <c r="D21" s="573"/>
      <c r="E21" s="573"/>
      <c r="F21" s="573"/>
      <c r="G21" s="574"/>
    </row>
    <row r="22" spans="1:8" ht="15" customHeight="1">
      <c r="A22" s="575" t="s">
        <v>233</v>
      </c>
      <c r="B22" s="576">
        <v>100</v>
      </c>
      <c r="C22" s="64">
        <f>C30+C36+C46+C51</f>
        <v>5</v>
      </c>
      <c r="D22" s="64">
        <f t="shared" ref="D22:G22" si="0">D30+D36+D46+D51</f>
        <v>5</v>
      </c>
      <c r="E22" s="933">
        <f t="shared" si="0"/>
        <v>5</v>
      </c>
      <c r="F22" s="64">
        <f t="shared" si="0"/>
        <v>5</v>
      </c>
      <c r="G22" s="70">
        <f t="shared" si="0"/>
        <v>5</v>
      </c>
      <c r="H22" s="547"/>
    </row>
    <row r="23" spans="1:8" ht="15" customHeight="1">
      <c r="A23" s="580" t="s">
        <v>292</v>
      </c>
      <c r="B23" s="549">
        <v>101</v>
      </c>
      <c r="C23" s="24">
        <f>C31</f>
        <v>0</v>
      </c>
      <c r="D23" s="24">
        <f t="shared" ref="D23" si="1">D31</f>
        <v>0</v>
      </c>
      <c r="E23" s="934">
        <f>(F23*8+G23*4)/12</f>
        <v>0</v>
      </c>
      <c r="F23" s="24">
        <f t="shared" ref="F23:G23" si="2">F31</f>
        <v>0</v>
      </c>
      <c r="G23" s="24">
        <f t="shared" si="2"/>
        <v>0</v>
      </c>
      <c r="H23" s="547"/>
    </row>
    <row r="24" spans="1:8" ht="15" customHeight="1">
      <c r="A24" s="580" t="s">
        <v>293</v>
      </c>
      <c r="B24" s="549">
        <v>102</v>
      </c>
      <c r="C24" s="24">
        <f>C37+C32+C47</f>
        <v>0</v>
      </c>
      <c r="D24" s="24">
        <f t="shared" ref="D24" si="3">D37+D32+D47</f>
        <v>0</v>
      </c>
      <c r="E24" s="934">
        <f t="shared" ref="E24:E53" si="4">(F24*8+G24*4)/12</f>
        <v>0</v>
      </c>
      <c r="F24" s="24">
        <f t="shared" ref="F24:G24" si="5">F37+F32+F47</f>
        <v>0</v>
      </c>
      <c r="G24" s="24">
        <f t="shared" si="5"/>
        <v>0</v>
      </c>
      <c r="H24" s="547"/>
    </row>
    <row r="25" spans="1:8" ht="15" customHeight="1">
      <c r="A25" s="580" t="s">
        <v>236</v>
      </c>
      <c r="B25" s="549">
        <v>103</v>
      </c>
      <c r="C25" s="24">
        <f>C33+C38</f>
        <v>0</v>
      </c>
      <c r="D25" s="24">
        <f t="shared" ref="D25:D26" si="6">D33+D38</f>
        <v>0</v>
      </c>
      <c r="E25" s="934">
        <f t="shared" si="4"/>
        <v>0</v>
      </c>
      <c r="F25" s="24">
        <f t="shared" ref="F25:G26" si="7">F33+F38</f>
        <v>0</v>
      </c>
      <c r="G25" s="24">
        <f t="shared" si="7"/>
        <v>0</v>
      </c>
      <c r="H25" s="547"/>
    </row>
    <row r="26" spans="1:8" ht="15" customHeight="1">
      <c r="A26" s="580" t="s">
        <v>237</v>
      </c>
      <c r="B26" s="549">
        <v>104</v>
      </c>
      <c r="C26" s="24">
        <f>C34+C39</f>
        <v>0</v>
      </c>
      <c r="D26" s="24">
        <f t="shared" si="6"/>
        <v>0</v>
      </c>
      <c r="E26" s="934">
        <f t="shared" si="4"/>
        <v>0</v>
      </c>
      <c r="F26" s="24">
        <f t="shared" si="7"/>
        <v>0</v>
      </c>
      <c r="G26" s="24">
        <f t="shared" si="7"/>
        <v>0</v>
      </c>
      <c r="H26" s="547"/>
    </row>
    <row r="27" spans="1:8" ht="15" customHeight="1">
      <c r="A27" s="580" t="s">
        <v>315</v>
      </c>
      <c r="B27" s="549">
        <v>105</v>
      </c>
      <c r="C27" s="24">
        <f>C48</f>
        <v>0</v>
      </c>
      <c r="D27" s="24">
        <f t="shared" ref="D27" si="8">D48</f>
        <v>0</v>
      </c>
      <c r="E27" s="934">
        <f t="shared" si="4"/>
        <v>0</v>
      </c>
      <c r="F27" s="24">
        <f t="shared" ref="F27:G27" si="9">F48</f>
        <v>0</v>
      </c>
      <c r="G27" s="24">
        <f t="shared" si="9"/>
        <v>0</v>
      </c>
      <c r="H27" s="547"/>
    </row>
    <row r="28" spans="1:8" ht="15" customHeight="1">
      <c r="A28" s="580" t="s">
        <v>235</v>
      </c>
      <c r="B28" s="549">
        <v>106</v>
      </c>
      <c r="C28" s="24">
        <f t="shared" ref="C28" si="10">C40+C49+C52</f>
        <v>0</v>
      </c>
      <c r="D28" s="24">
        <f>D40+D49+D52</f>
        <v>0</v>
      </c>
      <c r="E28" s="934">
        <f t="shared" si="4"/>
        <v>0</v>
      </c>
      <c r="F28" s="24">
        <f t="shared" ref="F28:G28" si="11">F40+F49+F52</f>
        <v>0</v>
      </c>
      <c r="G28" s="24">
        <f t="shared" si="11"/>
        <v>0</v>
      </c>
      <c r="H28" s="547"/>
    </row>
    <row r="29" spans="1:8" ht="15" customHeight="1">
      <c r="A29" s="583" t="s">
        <v>234</v>
      </c>
      <c r="B29" s="584">
        <v>110</v>
      </c>
      <c r="C29" s="935">
        <f>C35+C41+C50+C53</f>
        <v>8.5</v>
      </c>
      <c r="D29" s="935">
        <f t="shared" ref="D29:G29" si="12">D35+D41+D50+D53</f>
        <v>8.5</v>
      </c>
      <c r="E29" s="935">
        <f t="shared" si="12"/>
        <v>8.5</v>
      </c>
      <c r="F29" s="935">
        <f t="shared" si="12"/>
        <v>8.5</v>
      </c>
      <c r="G29" s="936">
        <f t="shared" si="12"/>
        <v>8.5</v>
      </c>
      <c r="H29" s="547"/>
    </row>
    <row r="30" spans="1:8" ht="15" customHeight="1">
      <c r="A30" s="575" t="s">
        <v>294</v>
      </c>
      <c r="B30" s="576">
        <v>120</v>
      </c>
      <c r="C30" s="64"/>
      <c r="D30" s="68"/>
      <c r="E30" s="934">
        <f t="shared" si="4"/>
        <v>0</v>
      </c>
      <c r="F30" s="69"/>
      <c r="G30" s="70"/>
      <c r="H30" s="547"/>
    </row>
    <row r="31" spans="1:8" ht="15" customHeight="1">
      <c r="A31" s="580" t="s">
        <v>292</v>
      </c>
      <c r="B31" s="549">
        <v>121</v>
      </c>
      <c r="C31" s="24"/>
      <c r="D31" s="25"/>
      <c r="E31" s="934">
        <f t="shared" si="4"/>
        <v>0</v>
      </c>
      <c r="F31" s="26"/>
      <c r="G31" s="27"/>
      <c r="H31" s="547"/>
    </row>
    <row r="32" spans="1:8" ht="15" customHeight="1">
      <c r="A32" s="580" t="s">
        <v>295</v>
      </c>
      <c r="B32" s="549">
        <v>122</v>
      </c>
      <c r="C32" s="24"/>
      <c r="D32" s="25"/>
      <c r="E32" s="934">
        <f t="shared" si="4"/>
        <v>0</v>
      </c>
      <c r="F32" s="26"/>
      <c r="G32" s="27"/>
      <c r="H32" s="547"/>
    </row>
    <row r="33" spans="1:8" ht="15" customHeight="1">
      <c r="A33" s="580" t="s">
        <v>236</v>
      </c>
      <c r="B33" s="549">
        <v>123</v>
      </c>
      <c r="C33" s="24"/>
      <c r="D33" s="25"/>
      <c r="E33" s="934">
        <f t="shared" si="4"/>
        <v>0</v>
      </c>
      <c r="F33" s="26"/>
      <c r="G33" s="27"/>
      <c r="H33" s="547"/>
    </row>
    <row r="34" spans="1:8" ht="15" customHeight="1">
      <c r="A34" s="580" t="s">
        <v>237</v>
      </c>
      <c r="B34" s="549">
        <v>124</v>
      </c>
      <c r="C34" s="24"/>
      <c r="D34" s="25"/>
      <c r="E34" s="934">
        <f t="shared" si="4"/>
        <v>0</v>
      </c>
      <c r="F34" s="26"/>
      <c r="G34" s="27"/>
      <c r="H34" s="547"/>
    </row>
    <row r="35" spans="1:8" ht="15" customHeight="1">
      <c r="A35" s="586" t="s">
        <v>238</v>
      </c>
      <c r="B35" s="584">
        <v>125</v>
      </c>
      <c r="C35" s="71"/>
      <c r="D35" s="72"/>
      <c r="E35" s="934">
        <f t="shared" si="4"/>
        <v>0</v>
      </c>
      <c r="F35" s="72"/>
      <c r="G35" s="65"/>
      <c r="H35" s="547"/>
    </row>
    <row r="36" spans="1:8" ht="15" customHeight="1">
      <c r="A36" s="575" t="s">
        <v>296</v>
      </c>
      <c r="B36" s="576">
        <v>130</v>
      </c>
      <c r="C36" s="64"/>
      <c r="D36" s="64"/>
      <c r="E36" s="934">
        <f t="shared" si="4"/>
        <v>0</v>
      </c>
      <c r="F36" s="64"/>
      <c r="G36" s="64"/>
      <c r="H36" s="547"/>
    </row>
    <row r="37" spans="1:8" ht="15" customHeight="1">
      <c r="A37" s="580" t="s">
        <v>297</v>
      </c>
      <c r="B37" s="549">
        <v>131</v>
      </c>
      <c r="C37" s="24"/>
      <c r="D37" s="24"/>
      <c r="E37" s="934">
        <f t="shared" si="4"/>
        <v>0</v>
      </c>
      <c r="F37" s="24"/>
      <c r="G37" s="24"/>
      <c r="H37" s="547"/>
    </row>
    <row r="38" spans="1:8" ht="15" customHeight="1">
      <c r="A38" s="580" t="s">
        <v>240</v>
      </c>
      <c r="B38" s="549">
        <v>132</v>
      </c>
      <c r="C38" s="24"/>
      <c r="D38" s="24"/>
      <c r="E38" s="934">
        <f t="shared" si="4"/>
        <v>0</v>
      </c>
      <c r="F38" s="24"/>
      <c r="G38" s="24"/>
      <c r="H38" s="547"/>
    </row>
    <row r="39" spans="1:8" ht="15" customHeight="1">
      <c r="A39" s="580" t="s">
        <v>316</v>
      </c>
      <c r="B39" s="549">
        <v>133</v>
      </c>
      <c r="C39" s="24"/>
      <c r="D39" s="24"/>
      <c r="E39" s="934">
        <f t="shared" si="4"/>
        <v>0</v>
      </c>
      <c r="F39" s="24"/>
      <c r="G39" s="24"/>
      <c r="H39" s="547"/>
    </row>
    <row r="40" spans="1:8" ht="15" customHeight="1">
      <c r="A40" s="580" t="s">
        <v>317</v>
      </c>
      <c r="B40" s="549">
        <v>134</v>
      </c>
      <c r="C40" s="24"/>
      <c r="D40" s="24"/>
      <c r="E40" s="934">
        <f t="shared" si="4"/>
        <v>0</v>
      </c>
      <c r="F40" s="24"/>
      <c r="G40" s="24"/>
      <c r="H40" s="547"/>
    </row>
    <row r="41" spans="1:8" ht="15" customHeight="1">
      <c r="A41" s="586" t="s">
        <v>238</v>
      </c>
      <c r="B41" s="584">
        <v>135</v>
      </c>
      <c r="C41" s="935">
        <f>C42+C43+C44+C45</f>
        <v>0</v>
      </c>
      <c r="D41" s="935">
        <f>D42+D43+D44+D45</f>
        <v>0</v>
      </c>
      <c r="E41" s="935">
        <f>E42+E43+E44+E45</f>
        <v>0</v>
      </c>
      <c r="F41" s="935">
        <f>F42+F43+F44+F45</f>
        <v>0</v>
      </c>
      <c r="G41" s="937">
        <f>G42+G43+G44+G45</f>
        <v>0</v>
      </c>
      <c r="H41" s="547"/>
    </row>
    <row r="42" spans="1:8" ht="15" customHeight="1">
      <c r="A42" s="587" t="s">
        <v>298</v>
      </c>
      <c r="B42" s="588">
        <v>136</v>
      </c>
      <c r="C42" s="30"/>
      <c r="D42" s="30"/>
      <c r="E42" s="934">
        <f t="shared" si="4"/>
        <v>0</v>
      </c>
      <c r="F42" s="30"/>
      <c r="G42" s="32"/>
      <c r="H42" s="547"/>
    </row>
    <row r="43" spans="1:8" ht="15" customHeight="1">
      <c r="A43" s="587" t="s">
        <v>299</v>
      </c>
      <c r="B43" s="588">
        <v>137</v>
      </c>
      <c r="C43" s="30"/>
      <c r="D43" s="30"/>
      <c r="E43" s="934">
        <f t="shared" si="4"/>
        <v>0</v>
      </c>
      <c r="F43" s="30"/>
      <c r="G43" s="32"/>
      <c r="H43" s="547"/>
    </row>
    <row r="44" spans="1:8" ht="15" customHeight="1">
      <c r="A44" s="587" t="s">
        <v>300</v>
      </c>
      <c r="B44" s="588">
        <v>138</v>
      </c>
      <c r="C44" s="30"/>
      <c r="D44" s="30"/>
      <c r="E44" s="934">
        <f t="shared" si="4"/>
        <v>0</v>
      </c>
      <c r="F44" s="30"/>
      <c r="G44" s="32"/>
      <c r="H44" s="547"/>
    </row>
    <row r="45" spans="1:8" ht="15" customHeight="1">
      <c r="A45" s="587" t="s">
        <v>301</v>
      </c>
      <c r="B45" s="588">
        <v>139</v>
      </c>
      <c r="C45" s="30"/>
      <c r="D45" s="30"/>
      <c r="E45" s="934">
        <f t="shared" si="4"/>
        <v>0</v>
      </c>
      <c r="F45" s="30"/>
      <c r="G45" s="32"/>
      <c r="H45" s="547"/>
    </row>
    <row r="46" spans="1:8" ht="15" customHeight="1">
      <c r="A46" s="575" t="s">
        <v>314</v>
      </c>
      <c r="B46" s="576">
        <v>140</v>
      </c>
      <c r="C46" s="64"/>
      <c r="D46" s="68"/>
      <c r="E46" s="934">
        <f t="shared" si="4"/>
        <v>0</v>
      </c>
      <c r="F46" s="69"/>
      <c r="G46" s="70"/>
      <c r="H46" s="547"/>
    </row>
    <row r="47" spans="1:8" ht="15" customHeight="1">
      <c r="A47" s="589" t="s">
        <v>302</v>
      </c>
      <c r="B47" s="549">
        <v>141</v>
      </c>
      <c r="C47" s="24"/>
      <c r="D47" s="25"/>
      <c r="E47" s="934">
        <f t="shared" si="4"/>
        <v>0</v>
      </c>
      <c r="F47" s="26"/>
      <c r="G47" s="27"/>
      <c r="H47" s="547"/>
    </row>
    <row r="48" spans="1:8" ht="15" customHeight="1">
      <c r="A48" s="589" t="s">
        <v>313</v>
      </c>
      <c r="B48" s="549">
        <v>143</v>
      </c>
      <c r="C48" s="24"/>
      <c r="D48" s="25"/>
      <c r="E48" s="934">
        <f t="shared" si="4"/>
        <v>0</v>
      </c>
      <c r="F48" s="26"/>
      <c r="G48" s="27"/>
      <c r="H48" s="547"/>
    </row>
    <row r="49" spans="1:8" ht="15" customHeight="1">
      <c r="A49" s="580" t="s">
        <v>239</v>
      </c>
      <c r="B49" s="549">
        <v>144</v>
      </c>
      <c r="C49" s="24"/>
      <c r="D49" s="25"/>
      <c r="E49" s="934">
        <f t="shared" si="4"/>
        <v>0</v>
      </c>
      <c r="F49" s="26"/>
      <c r="G49" s="27"/>
      <c r="H49" s="547"/>
    </row>
    <row r="50" spans="1:8" ht="15" customHeight="1">
      <c r="A50" s="586" t="s">
        <v>238</v>
      </c>
      <c r="B50" s="584">
        <v>145</v>
      </c>
      <c r="C50" s="71"/>
      <c r="D50" s="72"/>
      <c r="E50" s="934">
        <f t="shared" si="4"/>
        <v>0</v>
      </c>
      <c r="F50" s="72"/>
      <c r="G50" s="65"/>
      <c r="H50" s="547"/>
    </row>
    <row r="51" spans="1:8" ht="15" customHeight="1">
      <c r="A51" s="575" t="s">
        <v>303</v>
      </c>
      <c r="B51" s="576">
        <v>150</v>
      </c>
      <c r="C51" s="64">
        <v>5</v>
      </c>
      <c r="D51" s="64">
        <v>5</v>
      </c>
      <c r="E51" s="934">
        <f t="shared" si="4"/>
        <v>5</v>
      </c>
      <c r="F51" s="64">
        <v>5</v>
      </c>
      <c r="G51" s="64">
        <v>5</v>
      </c>
      <c r="H51" s="547"/>
    </row>
    <row r="52" spans="1:8" ht="15" customHeight="1">
      <c r="A52" s="589" t="s">
        <v>239</v>
      </c>
      <c r="B52" s="588">
        <v>151</v>
      </c>
      <c r="C52" s="34"/>
      <c r="D52" s="34"/>
      <c r="E52" s="934">
        <f t="shared" si="4"/>
        <v>0</v>
      </c>
      <c r="F52" s="34"/>
      <c r="G52" s="34"/>
      <c r="H52" s="547"/>
    </row>
    <row r="53" spans="1:8" ht="15" customHeight="1">
      <c r="A53" s="586" t="s">
        <v>238</v>
      </c>
      <c r="B53" s="584">
        <v>153</v>
      </c>
      <c r="C53" s="72">
        <v>8.5</v>
      </c>
      <c r="D53" s="72">
        <v>8.5</v>
      </c>
      <c r="E53" s="934">
        <f t="shared" si="4"/>
        <v>8.5</v>
      </c>
      <c r="F53" s="72">
        <v>8.5</v>
      </c>
      <c r="G53" s="72">
        <v>8.5</v>
      </c>
      <c r="H53" s="547"/>
    </row>
    <row r="54" spans="1:8" ht="15" customHeight="1">
      <c r="A54" s="590" t="s">
        <v>241</v>
      </c>
      <c r="B54" s="553">
        <v>500</v>
      </c>
      <c r="C54" s="938">
        <f>C55+C56+C57</f>
        <v>462.90000000000003</v>
      </c>
      <c r="D54" s="938">
        <f>D55+D56+D57</f>
        <v>334.29999999999995</v>
      </c>
      <c r="E54" s="938">
        <f>E55+E56+E57</f>
        <v>334.29999999999995</v>
      </c>
      <c r="F54" s="57" t="s">
        <v>28</v>
      </c>
      <c r="G54" s="58" t="s">
        <v>28</v>
      </c>
      <c r="H54" s="547"/>
    </row>
    <row r="55" spans="1:8" ht="15" customHeight="1">
      <c r="A55" s="593" t="s">
        <v>242</v>
      </c>
      <c r="B55" s="551">
        <v>501</v>
      </c>
      <c r="C55" s="939">
        <f>C58+C67+C76+C85+C93+C94+C95</f>
        <v>358.8</v>
      </c>
      <c r="D55" s="939">
        <f>D58+D67+D76+D85+D93+D94+D95</f>
        <v>259.39999999999998</v>
      </c>
      <c r="E55" s="939">
        <f>E58+E67+E76+E85+E93+E94+E95</f>
        <v>259.39999999999998</v>
      </c>
      <c r="F55" s="60" t="s">
        <v>28</v>
      </c>
      <c r="G55" s="61" t="s">
        <v>28</v>
      </c>
      <c r="H55" s="547"/>
    </row>
    <row r="56" spans="1:8" ht="15" customHeight="1">
      <c r="A56" s="596" t="s">
        <v>57</v>
      </c>
      <c r="B56" s="588">
        <v>502</v>
      </c>
      <c r="C56" s="649">
        <v>82.5</v>
      </c>
      <c r="D56" s="650">
        <v>74</v>
      </c>
      <c r="E56" s="650">
        <v>74</v>
      </c>
      <c r="F56" s="31" t="s">
        <v>28</v>
      </c>
      <c r="G56" s="32" t="s">
        <v>28</v>
      </c>
      <c r="H56" s="547"/>
    </row>
    <row r="57" spans="1:8" ht="25.5" customHeight="1">
      <c r="A57" s="596" t="s">
        <v>243</v>
      </c>
      <c r="B57" s="588">
        <v>503</v>
      </c>
      <c r="C57" s="649">
        <v>21.6</v>
      </c>
      <c r="D57" s="650">
        <v>0.9</v>
      </c>
      <c r="E57" s="650">
        <v>0.9</v>
      </c>
      <c r="F57" s="31" t="s">
        <v>28</v>
      </c>
      <c r="G57" s="32" t="s">
        <v>28</v>
      </c>
      <c r="H57" s="547"/>
    </row>
    <row r="58" spans="1:8" ht="15" customHeight="1">
      <c r="A58" s="599" t="s">
        <v>244</v>
      </c>
      <c r="B58" s="600">
        <v>510</v>
      </c>
      <c r="C58" s="940">
        <f>C59+C60+C65</f>
        <v>0</v>
      </c>
      <c r="D58" s="940">
        <f>D59+D60+D65</f>
        <v>0</v>
      </c>
      <c r="E58" s="940">
        <f>E59+E60+E65</f>
        <v>0</v>
      </c>
      <c r="F58" s="49" t="s">
        <v>28</v>
      </c>
      <c r="G58" s="50" t="s">
        <v>28</v>
      </c>
      <c r="H58" s="547"/>
    </row>
    <row r="59" spans="1:8" ht="15" customHeight="1">
      <c r="A59" s="603" t="s">
        <v>285</v>
      </c>
      <c r="B59" s="604">
        <v>511</v>
      </c>
      <c r="C59" s="99"/>
      <c r="D59" s="100"/>
      <c r="E59" s="100"/>
      <c r="F59" s="100" t="s">
        <v>28</v>
      </c>
      <c r="G59" s="101" t="s">
        <v>28</v>
      </c>
      <c r="H59" s="547"/>
    </row>
    <row r="60" spans="1:8" ht="15" customHeight="1">
      <c r="A60" s="608" t="s">
        <v>345</v>
      </c>
      <c r="B60" s="604">
        <v>512</v>
      </c>
      <c r="C60" s="99"/>
      <c r="D60" s="99"/>
      <c r="E60" s="99"/>
      <c r="F60" s="100" t="s">
        <v>28</v>
      </c>
      <c r="G60" s="101" t="s">
        <v>28</v>
      </c>
      <c r="H60" s="547"/>
    </row>
    <row r="61" spans="1:8" ht="15" customHeight="1">
      <c r="A61" s="589" t="s">
        <v>245</v>
      </c>
      <c r="B61" s="549">
        <v>513</v>
      </c>
      <c r="C61" s="24"/>
      <c r="D61" s="25"/>
      <c r="E61" s="25"/>
      <c r="F61" s="25" t="s">
        <v>28</v>
      </c>
      <c r="G61" s="43" t="s">
        <v>28</v>
      </c>
      <c r="H61" s="547"/>
    </row>
    <row r="62" spans="1:8" ht="15" customHeight="1">
      <c r="A62" s="589" t="s">
        <v>246</v>
      </c>
      <c r="B62" s="549">
        <v>514</v>
      </c>
      <c r="C62" s="24"/>
      <c r="D62" s="25"/>
      <c r="E62" s="25"/>
      <c r="F62" s="25" t="s">
        <v>28</v>
      </c>
      <c r="G62" s="43" t="s">
        <v>28</v>
      </c>
      <c r="H62" s="547"/>
    </row>
    <row r="63" spans="1:8" ht="15" customHeight="1">
      <c r="A63" s="589" t="s">
        <v>247</v>
      </c>
      <c r="B63" s="549">
        <v>515</v>
      </c>
      <c r="C63" s="24"/>
      <c r="D63" s="25"/>
      <c r="E63" s="25"/>
      <c r="F63" s="25" t="s">
        <v>28</v>
      </c>
      <c r="G63" s="43" t="s">
        <v>28</v>
      </c>
      <c r="H63" s="547"/>
    </row>
    <row r="64" spans="1:8" ht="15" customHeight="1">
      <c r="A64" s="589" t="s">
        <v>248</v>
      </c>
      <c r="B64" s="549">
        <v>516</v>
      </c>
      <c r="C64" s="24"/>
      <c r="D64" s="25"/>
      <c r="E64" s="25"/>
      <c r="F64" s="25" t="s">
        <v>28</v>
      </c>
      <c r="G64" s="43" t="s">
        <v>28</v>
      </c>
      <c r="H64" s="547"/>
    </row>
    <row r="65" spans="1:8" ht="15" customHeight="1">
      <c r="A65" s="608" t="s">
        <v>346</v>
      </c>
      <c r="B65" s="604">
        <v>517</v>
      </c>
      <c r="C65" s="99"/>
      <c r="D65" s="99"/>
      <c r="E65" s="99"/>
      <c r="F65" s="100" t="s">
        <v>28</v>
      </c>
      <c r="G65" s="101" t="s">
        <v>28</v>
      </c>
      <c r="H65" s="547"/>
    </row>
    <row r="66" spans="1:8" ht="15" customHeight="1">
      <c r="A66" s="589" t="s">
        <v>305</v>
      </c>
      <c r="B66" s="549">
        <v>518</v>
      </c>
      <c r="C66" s="24"/>
      <c r="D66" s="25"/>
      <c r="E66" s="25"/>
      <c r="F66" s="25" t="s">
        <v>28</v>
      </c>
      <c r="G66" s="43" t="s">
        <v>28</v>
      </c>
      <c r="H66" s="547"/>
    </row>
    <row r="67" spans="1:8" ht="15" customHeight="1">
      <c r="A67" s="611" t="s">
        <v>306</v>
      </c>
      <c r="B67" s="600">
        <v>520</v>
      </c>
      <c r="C67" s="53">
        <f>C68+C69+C74</f>
        <v>0</v>
      </c>
      <c r="D67" s="53">
        <f>D68+D69+D74</f>
        <v>0</v>
      </c>
      <c r="E67" s="53">
        <f>E68+E69+E74</f>
        <v>0</v>
      </c>
      <c r="F67" s="49" t="s">
        <v>28</v>
      </c>
      <c r="G67" s="50" t="s">
        <v>28</v>
      </c>
      <c r="H67" s="547"/>
    </row>
    <row r="68" spans="1:8" ht="15" customHeight="1">
      <c r="A68" s="603" t="s">
        <v>285</v>
      </c>
      <c r="B68" s="604">
        <v>521</v>
      </c>
      <c r="C68" s="99"/>
      <c r="D68" s="100"/>
      <c r="E68" s="100"/>
      <c r="F68" s="100" t="s">
        <v>28</v>
      </c>
      <c r="G68" s="101" t="s">
        <v>28</v>
      </c>
      <c r="H68" s="547"/>
    </row>
    <row r="69" spans="1:8" ht="15" customHeight="1">
      <c r="A69" s="608" t="s">
        <v>304</v>
      </c>
      <c r="B69" s="604">
        <v>522</v>
      </c>
      <c r="C69" s="99"/>
      <c r="D69" s="99"/>
      <c r="E69" s="99"/>
      <c r="F69" s="100" t="s">
        <v>28</v>
      </c>
      <c r="G69" s="101" t="s">
        <v>28</v>
      </c>
      <c r="H69" s="547"/>
    </row>
    <row r="70" spans="1:8" ht="15" customHeight="1">
      <c r="A70" s="589" t="s">
        <v>245</v>
      </c>
      <c r="B70" s="549">
        <v>523</v>
      </c>
      <c r="C70" s="24"/>
      <c r="D70" s="25"/>
      <c r="E70" s="25"/>
      <c r="F70" s="25" t="s">
        <v>28</v>
      </c>
      <c r="G70" s="43" t="s">
        <v>28</v>
      </c>
      <c r="H70" s="547"/>
    </row>
    <row r="71" spans="1:8" ht="15" customHeight="1">
      <c r="A71" s="589" t="s">
        <v>246</v>
      </c>
      <c r="B71" s="549">
        <v>524</v>
      </c>
      <c r="C71" s="24"/>
      <c r="D71" s="25"/>
      <c r="E71" s="25"/>
      <c r="F71" s="25" t="s">
        <v>28</v>
      </c>
      <c r="G71" s="43" t="s">
        <v>28</v>
      </c>
      <c r="H71" s="547"/>
    </row>
    <row r="72" spans="1:8" ht="15" customHeight="1">
      <c r="A72" s="589" t="s">
        <v>247</v>
      </c>
      <c r="B72" s="549">
        <v>525</v>
      </c>
      <c r="C72" s="24"/>
      <c r="D72" s="25"/>
      <c r="E72" s="25"/>
      <c r="F72" s="25" t="s">
        <v>28</v>
      </c>
      <c r="G72" s="43" t="s">
        <v>28</v>
      </c>
      <c r="H72" s="547"/>
    </row>
    <row r="73" spans="1:8" ht="15" customHeight="1">
      <c r="A73" s="589" t="s">
        <v>248</v>
      </c>
      <c r="B73" s="549">
        <v>526</v>
      </c>
      <c r="C73" s="24"/>
      <c r="D73" s="25"/>
      <c r="E73" s="25"/>
      <c r="F73" s="25" t="s">
        <v>28</v>
      </c>
      <c r="G73" s="43" t="s">
        <v>28</v>
      </c>
      <c r="H73" s="547"/>
    </row>
    <row r="74" spans="1:8" ht="15" customHeight="1">
      <c r="A74" s="608" t="s">
        <v>346</v>
      </c>
      <c r="B74" s="604">
        <v>528</v>
      </c>
      <c r="C74" s="99"/>
      <c r="D74" s="99"/>
      <c r="E74" s="99"/>
      <c r="F74" s="100" t="s">
        <v>28</v>
      </c>
      <c r="G74" s="101" t="s">
        <v>28</v>
      </c>
      <c r="H74" s="547"/>
    </row>
    <row r="75" spans="1:8" ht="15" customHeight="1">
      <c r="A75" s="589" t="s">
        <v>305</v>
      </c>
      <c r="B75" s="549">
        <v>527</v>
      </c>
      <c r="C75" s="24"/>
      <c r="D75" s="25"/>
      <c r="E75" s="25"/>
      <c r="F75" s="25" t="s">
        <v>28</v>
      </c>
      <c r="G75" s="43" t="s">
        <v>28</v>
      </c>
      <c r="H75" s="547"/>
    </row>
    <row r="76" spans="1:8" ht="15" customHeight="1">
      <c r="A76" s="612" t="s">
        <v>249</v>
      </c>
      <c r="B76" s="613">
        <v>530</v>
      </c>
      <c r="C76" s="941">
        <f>C77+C78+C83</f>
        <v>0</v>
      </c>
      <c r="D76" s="941">
        <f t="shared" ref="D76:E76" si="13">D77+D78+D83</f>
        <v>0</v>
      </c>
      <c r="E76" s="941">
        <f t="shared" si="13"/>
        <v>0</v>
      </c>
      <c r="F76" s="106" t="s">
        <v>28</v>
      </c>
      <c r="G76" s="107" t="s">
        <v>28</v>
      </c>
      <c r="H76" s="547"/>
    </row>
    <row r="77" spans="1:8" ht="15" customHeight="1">
      <c r="A77" s="603" t="s">
        <v>285</v>
      </c>
      <c r="B77" s="604">
        <v>531</v>
      </c>
      <c r="C77" s="99"/>
      <c r="D77" s="100"/>
      <c r="E77" s="100"/>
      <c r="F77" s="100" t="s">
        <v>28</v>
      </c>
      <c r="G77" s="101" t="s">
        <v>28</v>
      </c>
      <c r="H77" s="547"/>
    </row>
    <row r="78" spans="1:8" ht="15" customHeight="1">
      <c r="A78" s="608" t="s">
        <v>304</v>
      </c>
      <c r="B78" s="604">
        <v>532</v>
      </c>
      <c r="C78" s="99"/>
      <c r="D78" s="99"/>
      <c r="E78" s="99"/>
      <c r="F78" s="100" t="s">
        <v>28</v>
      </c>
      <c r="G78" s="101" t="s">
        <v>28</v>
      </c>
      <c r="H78" s="547"/>
    </row>
    <row r="79" spans="1:8" ht="15" customHeight="1">
      <c r="A79" s="589" t="s">
        <v>245</v>
      </c>
      <c r="B79" s="549">
        <v>533</v>
      </c>
      <c r="C79" s="24"/>
      <c r="D79" s="25"/>
      <c r="E79" s="25"/>
      <c r="F79" s="25" t="s">
        <v>28</v>
      </c>
      <c r="G79" s="43" t="s">
        <v>28</v>
      </c>
      <c r="H79" s="547"/>
    </row>
    <row r="80" spans="1:8" ht="15" customHeight="1">
      <c r="A80" s="589" t="s">
        <v>246</v>
      </c>
      <c r="B80" s="549">
        <v>534</v>
      </c>
      <c r="C80" s="24"/>
      <c r="D80" s="25"/>
      <c r="E80" s="25"/>
      <c r="F80" s="25" t="s">
        <v>28</v>
      </c>
      <c r="G80" s="43" t="s">
        <v>28</v>
      </c>
      <c r="H80" s="547"/>
    </row>
    <row r="81" spans="1:8" ht="15" customHeight="1">
      <c r="A81" s="589" t="s">
        <v>247</v>
      </c>
      <c r="B81" s="549">
        <v>535</v>
      </c>
      <c r="C81" s="24"/>
      <c r="D81" s="25"/>
      <c r="E81" s="25"/>
      <c r="F81" s="25" t="s">
        <v>28</v>
      </c>
      <c r="G81" s="43" t="s">
        <v>28</v>
      </c>
      <c r="H81" s="547"/>
    </row>
    <row r="82" spans="1:8" ht="15" customHeight="1">
      <c r="A82" s="589" t="s">
        <v>248</v>
      </c>
      <c r="B82" s="549">
        <v>536</v>
      </c>
      <c r="C82" s="24"/>
      <c r="D82" s="25"/>
      <c r="E82" s="25"/>
      <c r="F82" s="25" t="s">
        <v>28</v>
      </c>
      <c r="G82" s="43" t="s">
        <v>28</v>
      </c>
      <c r="H82" s="547"/>
    </row>
    <row r="83" spans="1:8" ht="15" customHeight="1">
      <c r="A83" s="608" t="s">
        <v>346</v>
      </c>
      <c r="B83" s="604">
        <v>537</v>
      </c>
      <c r="C83" s="99"/>
      <c r="D83" s="99"/>
      <c r="E83" s="99"/>
      <c r="F83" s="100" t="s">
        <v>28</v>
      </c>
      <c r="G83" s="101" t="s">
        <v>28</v>
      </c>
      <c r="H83" s="547"/>
    </row>
    <row r="84" spans="1:8" ht="15" customHeight="1">
      <c r="A84" s="589" t="s">
        <v>305</v>
      </c>
      <c r="B84" s="549">
        <v>538</v>
      </c>
      <c r="C84" s="24"/>
      <c r="D84" s="25"/>
      <c r="E84" s="25"/>
      <c r="F84" s="25" t="s">
        <v>28</v>
      </c>
      <c r="G84" s="43" t="s">
        <v>28</v>
      </c>
      <c r="H84" s="547"/>
    </row>
    <row r="85" spans="1:8" ht="19.5" customHeight="1">
      <c r="A85" s="611" t="s">
        <v>318</v>
      </c>
      <c r="B85" s="600">
        <v>540</v>
      </c>
      <c r="C85" s="940">
        <f>C86+C87+C91</f>
        <v>358.8</v>
      </c>
      <c r="D85" s="940">
        <f>D86+D87+D91</f>
        <v>259.39999999999998</v>
      </c>
      <c r="E85" s="940">
        <f>E86+E87+E91</f>
        <v>259.39999999999998</v>
      </c>
      <c r="F85" s="54" t="s">
        <v>28</v>
      </c>
      <c r="G85" s="55" t="s">
        <v>28</v>
      </c>
      <c r="H85" s="547"/>
    </row>
    <row r="86" spans="1:8" ht="15" customHeight="1">
      <c r="A86" s="603" t="s">
        <v>285</v>
      </c>
      <c r="B86" s="604">
        <v>541</v>
      </c>
      <c r="C86" s="129">
        <v>270.60000000000002</v>
      </c>
      <c r="D86" s="651">
        <v>243.2</v>
      </c>
      <c r="E86" s="651">
        <v>243.2</v>
      </c>
      <c r="F86" s="100" t="s">
        <v>28</v>
      </c>
      <c r="G86" s="101" t="s">
        <v>28</v>
      </c>
      <c r="H86" s="547"/>
    </row>
    <row r="87" spans="1:8" ht="15" customHeight="1">
      <c r="A87" s="608" t="s">
        <v>304</v>
      </c>
      <c r="B87" s="604">
        <v>542</v>
      </c>
      <c r="C87" s="129">
        <v>88.2</v>
      </c>
      <c r="D87" s="129">
        <v>16.2</v>
      </c>
      <c r="E87" s="129">
        <v>16.2</v>
      </c>
      <c r="F87" s="100" t="s">
        <v>28</v>
      </c>
      <c r="G87" s="101" t="s">
        <v>28</v>
      </c>
      <c r="H87" s="547"/>
    </row>
    <row r="88" spans="1:8" ht="15" customHeight="1">
      <c r="A88" s="589" t="s">
        <v>247</v>
      </c>
      <c r="B88" s="549">
        <v>543</v>
      </c>
      <c r="C88" s="128"/>
      <c r="D88" s="26"/>
      <c r="E88" s="26"/>
      <c r="F88" s="25" t="s">
        <v>28</v>
      </c>
      <c r="G88" s="43" t="s">
        <v>28</v>
      </c>
      <c r="H88" s="547"/>
    </row>
    <row r="89" spans="1:8" ht="15" customHeight="1">
      <c r="A89" s="589" t="s">
        <v>248</v>
      </c>
      <c r="B89" s="549">
        <v>544</v>
      </c>
      <c r="C89" s="128">
        <v>82.2</v>
      </c>
      <c r="D89" s="26">
        <v>10.5</v>
      </c>
      <c r="E89" s="26">
        <v>10.5</v>
      </c>
      <c r="F89" s="25" t="s">
        <v>28</v>
      </c>
      <c r="G89" s="43" t="s">
        <v>28</v>
      </c>
      <c r="H89" s="547"/>
    </row>
    <row r="90" spans="1:8" ht="15" customHeight="1">
      <c r="A90" s="589" t="s">
        <v>307</v>
      </c>
      <c r="B90" s="549">
        <v>545</v>
      </c>
      <c r="C90" s="24">
        <v>6</v>
      </c>
      <c r="D90" s="25">
        <v>5.7</v>
      </c>
      <c r="E90" s="25">
        <v>5.7</v>
      </c>
      <c r="F90" s="25" t="s">
        <v>28</v>
      </c>
      <c r="G90" s="43" t="s">
        <v>28</v>
      </c>
      <c r="H90" s="547"/>
    </row>
    <row r="91" spans="1:8" ht="15" customHeight="1">
      <c r="A91" s="608" t="s">
        <v>346</v>
      </c>
      <c r="B91" s="604">
        <v>546</v>
      </c>
      <c r="C91" s="99"/>
      <c r="D91" s="99"/>
      <c r="E91" s="99"/>
      <c r="F91" s="100" t="s">
        <v>28</v>
      </c>
      <c r="G91" s="101" t="s">
        <v>28</v>
      </c>
      <c r="H91" s="547"/>
    </row>
    <row r="92" spans="1:8" ht="15" customHeight="1">
      <c r="A92" s="589" t="s">
        <v>305</v>
      </c>
      <c r="B92" s="549">
        <v>547</v>
      </c>
      <c r="C92" s="24"/>
      <c r="D92" s="25"/>
      <c r="E92" s="25"/>
      <c r="F92" s="25"/>
      <c r="G92" s="43"/>
      <c r="H92" s="547"/>
    </row>
    <row r="93" spans="1:8" ht="15" customHeight="1">
      <c r="A93" s="611" t="s">
        <v>250</v>
      </c>
      <c r="B93" s="600">
        <v>550</v>
      </c>
      <c r="C93" s="47"/>
      <c r="D93" s="48"/>
      <c r="E93" s="48"/>
      <c r="F93" s="49" t="s">
        <v>28</v>
      </c>
      <c r="G93" s="50" t="s">
        <v>28</v>
      </c>
      <c r="H93" s="547"/>
    </row>
    <row r="94" spans="1:8" ht="15" customHeight="1">
      <c r="A94" s="611" t="s">
        <v>251</v>
      </c>
      <c r="B94" s="600">
        <v>560</v>
      </c>
      <c r="C94" s="47"/>
      <c r="D94" s="48"/>
      <c r="E94" s="48"/>
      <c r="F94" s="49" t="s">
        <v>28</v>
      </c>
      <c r="G94" s="50" t="s">
        <v>28</v>
      </c>
      <c r="H94" s="547"/>
    </row>
    <row r="95" spans="1:8" ht="15" customHeight="1">
      <c r="A95" s="599" t="s">
        <v>252</v>
      </c>
      <c r="B95" s="600">
        <v>570</v>
      </c>
      <c r="C95" s="47"/>
      <c r="D95" s="48"/>
      <c r="E95" s="48"/>
      <c r="F95" s="49" t="s">
        <v>28</v>
      </c>
      <c r="G95" s="50" t="s">
        <v>28</v>
      </c>
      <c r="H95" s="547"/>
    </row>
    <row r="96" spans="1:8" ht="15" customHeight="1">
      <c r="A96" s="619" t="s">
        <v>253</v>
      </c>
      <c r="B96" s="557">
        <v>900</v>
      </c>
      <c r="C96" s="74"/>
      <c r="D96" s="75"/>
      <c r="E96" s="75"/>
      <c r="F96" s="76" t="s">
        <v>254</v>
      </c>
      <c r="G96" s="77" t="s">
        <v>254</v>
      </c>
      <c r="H96" s="547"/>
    </row>
    <row r="97" spans="1:15" ht="15" customHeight="1">
      <c r="A97" s="619" t="s">
        <v>255</v>
      </c>
      <c r="B97" s="557">
        <v>901</v>
      </c>
      <c r="C97" s="78"/>
      <c r="D97" s="79"/>
      <c r="E97" s="79"/>
      <c r="F97" s="76" t="s">
        <v>254</v>
      </c>
      <c r="G97" s="77" t="s">
        <v>254</v>
      </c>
      <c r="H97" s="547"/>
    </row>
    <row r="98" spans="1:15" ht="23.25" customHeight="1">
      <c r="A98" s="622" t="s">
        <v>308</v>
      </c>
      <c r="B98" s="623"/>
      <c r="C98" s="80"/>
      <c r="D98" s="81"/>
      <c r="E98" s="81"/>
      <c r="F98" s="82" t="s">
        <v>254</v>
      </c>
      <c r="G98" s="83" t="s">
        <v>254</v>
      </c>
      <c r="H98" s="547"/>
    </row>
    <row r="99" spans="1:15" ht="15" customHeight="1">
      <c r="A99" s="626" t="s">
        <v>373</v>
      </c>
      <c r="B99" s="627">
        <v>902</v>
      </c>
      <c r="C99" s="128" t="e">
        <f t="shared" ref="C99:E99" si="14">C98/(C41+C50)</f>
        <v>#DIV/0!</v>
      </c>
      <c r="D99" s="128" t="e">
        <f t="shared" si="14"/>
        <v>#DIV/0!</v>
      </c>
      <c r="E99" s="128" t="e">
        <f t="shared" si="14"/>
        <v>#DIV/0!</v>
      </c>
      <c r="F99" s="86" t="s">
        <v>254</v>
      </c>
      <c r="G99" s="87" t="s">
        <v>254</v>
      </c>
      <c r="H99" s="547"/>
    </row>
    <row r="100" spans="1:15" ht="15" customHeight="1">
      <c r="A100" s="626" t="s">
        <v>340</v>
      </c>
      <c r="B100" s="627">
        <v>903</v>
      </c>
      <c r="C100" s="128">
        <f>C98/C53</f>
        <v>0</v>
      </c>
      <c r="D100" s="128">
        <f t="shared" ref="D100:E100" si="15">D98/D53</f>
        <v>0</v>
      </c>
      <c r="E100" s="128">
        <f t="shared" si="15"/>
        <v>0</v>
      </c>
      <c r="F100" s="86" t="s">
        <v>254</v>
      </c>
      <c r="G100" s="87" t="s">
        <v>254</v>
      </c>
      <c r="H100" s="547"/>
    </row>
    <row r="101" spans="1:15" ht="23.25" customHeight="1" thickBot="1">
      <c r="A101" s="631" t="s">
        <v>349</v>
      </c>
      <c r="B101" s="632">
        <v>905</v>
      </c>
      <c r="C101" s="129">
        <f>(C41+C50)/C53</f>
        <v>0</v>
      </c>
      <c r="D101" s="129">
        <f t="shared" ref="D101:E101" si="16">(D41+D50)/D53</f>
        <v>0</v>
      </c>
      <c r="E101" s="129">
        <f t="shared" si="16"/>
        <v>0</v>
      </c>
      <c r="F101" s="110" t="s">
        <v>254</v>
      </c>
      <c r="G101" s="111" t="s">
        <v>254</v>
      </c>
      <c r="H101" s="547"/>
    </row>
    <row r="102" spans="1:15" ht="16.5" customHeight="1">
      <c r="A102" s="636" t="s">
        <v>309</v>
      </c>
      <c r="B102" s="637"/>
      <c r="C102" s="637"/>
      <c r="D102" s="637"/>
      <c r="E102" s="637"/>
      <c r="F102" s="637"/>
      <c r="G102" s="547"/>
      <c r="H102" s="547"/>
    </row>
    <row r="103" spans="1:15" ht="36.75">
      <c r="A103" s="638" t="s">
        <v>310</v>
      </c>
      <c r="B103" s="639"/>
      <c r="C103" s="639"/>
      <c r="D103" s="639"/>
      <c r="E103" s="639"/>
      <c r="F103" s="639"/>
      <c r="G103" s="639"/>
    </row>
    <row r="104" spans="1:15" ht="25.5">
      <c r="A104" s="638" t="s">
        <v>311</v>
      </c>
      <c r="B104" s="637"/>
      <c r="C104" s="637"/>
      <c r="D104" s="637"/>
      <c r="E104" s="637"/>
      <c r="F104" s="637"/>
      <c r="G104" s="547"/>
      <c r="H104" s="228"/>
      <c r="I104" s="228"/>
      <c r="J104" s="228"/>
      <c r="K104" s="228"/>
    </row>
    <row r="105" spans="1:15" ht="25.5">
      <c r="A105" s="638" t="s">
        <v>312</v>
      </c>
      <c r="B105" s="637"/>
      <c r="C105" s="637"/>
      <c r="D105" s="637"/>
      <c r="E105" s="637"/>
      <c r="F105" s="637"/>
      <c r="G105" s="547"/>
      <c r="H105" s="228"/>
      <c r="I105" s="228"/>
      <c r="J105" s="228"/>
      <c r="K105" s="228"/>
    </row>
    <row r="106" spans="1:15" ht="15">
      <c r="A106" s="640"/>
      <c r="B106" s="637"/>
      <c r="C106" s="637"/>
      <c r="D106" s="637"/>
      <c r="E106" s="637"/>
      <c r="F106" s="637"/>
      <c r="G106" s="547"/>
      <c r="H106" s="228"/>
      <c r="I106" s="228"/>
      <c r="J106" s="228"/>
      <c r="K106" s="228"/>
    </row>
    <row r="107" spans="1:15" s="228" customFormat="1" ht="12.75" customHeight="1">
      <c r="A107" s="654" t="s">
        <v>46</v>
      </c>
      <c r="B107" s="652"/>
      <c r="C107" s="654"/>
      <c r="D107" s="332"/>
      <c r="E107" s="332"/>
      <c r="F107" s="332"/>
      <c r="H107" s="333"/>
      <c r="I107" s="333"/>
      <c r="J107" s="333"/>
      <c r="K107" s="333"/>
    </row>
    <row r="108" spans="1:15" s="228" customFormat="1" ht="10.5" customHeight="1">
      <c r="A108" s="232" t="s">
        <v>96</v>
      </c>
      <c r="B108" s="652"/>
      <c r="C108" s="232"/>
      <c r="D108" s="232"/>
      <c r="E108" s="232"/>
      <c r="F108" s="232"/>
      <c r="G108" s="232"/>
    </row>
    <row r="109" spans="1:15" s="228" customFormat="1">
      <c r="A109" s="1071" t="s">
        <v>47</v>
      </c>
      <c r="B109" s="1071"/>
      <c r="C109" s="107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</row>
    <row r="110" spans="1:15" s="228" customFormat="1">
      <c r="A110" s="653" t="s">
        <v>350</v>
      </c>
      <c r="B110" s="653"/>
      <c r="C110" s="653"/>
      <c r="D110" s="653"/>
      <c r="E110" s="653"/>
      <c r="F110" s="653"/>
      <c r="G110" s="653"/>
      <c r="H110" s="653"/>
      <c r="I110" s="653"/>
      <c r="J110" s="653"/>
      <c r="K110" s="653"/>
      <c r="L110" s="653"/>
      <c r="M110" s="653"/>
      <c r="N110" s="653"/>
      <c r="O110" s="653"/>
    </row>
    <row r="111" spans="1:15" s="228" customFormat="1">
      <c r="A111" s="653"/>
      <c r="B111" s="653"/>
      <c r="C111" s="653"/>
      <c r="D111" s="653"/>
      <c r="E111" s="653"/>
      <c r="F111" s="653"/>
      <c r="G111" s="653"/>
      <c r="H111" s="653"/>
      <c r="I111" s="653"/>
      <c r="J111" s="653"/>
      <c r="K111" s="653"/>
      <c r="L111" s="653"/>
      <c r="M111" s="653"/>
      <c r="N111" s="653"/>
      <c r="O111" s="653"/>
    </row>
    <row r="112" spans="1:15" s="152" customFormat="1" ht="18.75" customHeight="1">
      <c r="A112" s="310" t="s">
        <v>22</v>
      </c>
      <c r="B112" s="1138"/>
      <c r="C112" s="1138"/>
      <c r="D112" s="1023" t="s">
        <v>509</v>
      </c>
      <c r="E112" s="1023"/>
      <c r="F112" s="148"/>
    </row>
    <row r="113" spans="1:15" s="152" customFormat="1" ht="12" customHeight="1">
      <c r="A113" s="311"/>
      <c r="B113" s="1021" t="s">
        <v>23</v>
      </c>
      <c r="C113" s="1021"/>
      <c r="D113" s="1021" t="s">
        <v>24</v>
      </c>
      <c r="E113" s="1021"/>
      <c r="F113" s="335"/>
    </row>
    <row r="114" spans="1:15" s="152" customFormat="1" ht="17.25" customHeight="1">
      <c r="A114" s="310" t="s">
        <v>287</v>
      </c>
      <c r="B114" s="1085"/>
      <c r="C114" s="1085"/>
      <c r="D114" s="1025" t="s">
        <v>510</v>
      </c>
      <c r="E114" s="1025"/>
      <c r="F114" s="148"/>
    </row>
    <row r="115" spans="1:15" s="152" customFormat="1" ht="11.25" customHeight="1">
      <c r="A115" s="311"/>
      <c r="B115" s="1021" t="s">
        <v>23</v>
      </c>
      <c r="C115" s="1021"/>
      <c r="D115" s="1021" t="s">
        <v>24</v>
      </c>
      <c r="E115" s="1021"/>
      <c r="F115" s="335"/>
    </row>
    <row r="116" spans="1:15" s="152" customFormat="1" ht="15.75" customHeight="1">
      <c r="A116" s="310" t="s">
        <v>291</v>
      </c>
      <c r="B116" s="1138"/>
      <c r="C116" s="1138"/>
      <c r="D116" s="1024"/>
      <c r="E116" s="1024"/>
      <c r="F116" s="148"/>
    </row>
    <row r="117" spans="1:15" s="152" customFormat="1" ht="12.75" customHeight="1">
      <c r="A117" s="312"/>
      <c r="B117" s="1021" t="s">
        <v>23</v>
      </c>
      <c r="C117" s="1021"/>
      <c r="D117" s="1021" t="s">
        <v>24</v>
      </c>
      <c r="E117" s="1021"/>
      <c r="F117" s="335"/>
    </row>
    <row r="118" spans="1:15" s="152" customFormat="1" ht="12.75" customHeight="1">
      <c r="A118" s="312"/>
      <c r="B118" s="668"/>
      <c r="C118" s="668"/>
      <c r="D118" s="668"/>
      <c r="E118" s="668"/>
      <c r="F118" s="335"/>
    </row>
    <row r="119" spans="1:15" s="152" customFormat="1" ht="12.75" customHeight="1">
      <c r="A119" s="312"/>
      <c r="B119" s="668"/>
      <c r="C119" s="668"/>
      <c r="D119" s="668"/>
      <c r="E119" s="668"/>
      <c r="F119" s="335"/>
    </row>
    <row r="120" spans="1:15" s="152" customFormat="1" ht="15.75">
      <c r="A120" s="336" t="s">
        <v>542</v>
      </c>
      <c r="B120" s="337"/>
      <c r="C120" s="337"/>
      <c r="D120" s="337"/>
      <c r="E120" s="337"/>
      <c r="F120" s="337"/>
    </row>
    <row r="121" spans="1:15" s="152" customFormat="1" ht="15"/>
    <row r="122" spans="1:15" s="228" customFormat="1">
      <c r="A122" s="653"/>
      <c r="B122" s="653"/>
      <c r="C122" s="653"/>
      <c r="D122" s="653"/>
      <c r="E122" s="653"/>
      <c r="F122" s="653"/>
      <c r="G122" s="653"/>
      <c r="H122" s="653"/>
      <c r="I122" s="653"/>
      <c r="J122" s="653"/>
      <c r="K122" s="653"/>
      <c r="L122" s="653"/>
      <c r="M122" s="653"/>
      <c r="N122" s="653"/>
      <c r="O122" s="653"/>
    </row>
    <row r="123" spans="1:15" s="228" customFormat="1">
      <c r="A123" s="653"/>
      <c r="B123" s="653"/>
      <c r="C123" s="653"/>
      <c r="D123" s="653"/>
      <c r="E123" s="653"/>
      <c r="F123" s="653"/>
      <c r="G123" s="653"/>
      <c r="H123" s="653"/>
      <c r="I123" s="653"/>
      <c r="J123" s="653"/>
      <c r="K123" s="653"/>
      <c r="L123" s="653"/>
      <c r="M123" s="653"/>
      <c r="N123" s="653"/>
      <c r="O123" s="653"/>
    </row>
    <row r="124" spans="1:15" s="228" customFormat="1">
      <c r="A124" s="653"/>
      <c r="B124" s="653"/>
      <c r="C124" s="653"/>
      <c r="D124" s="653"/>
      <c r="E124" s="653"/>
      <c r="F124" s="653"/>
      <c r="G124" s="653"/>
      <c r="H124" s="653"/>
      <c r="I124" s="653"/>
      <c r="J124" s="653"/>
      <c r="K124" s="653"/>
      <c r="L124" s="653"/>
      <c r="M124" s="653"/>
      <c r="N124" s="653"/>
      <c r="O124" s="653"/>
    </row>
  </sheetData>
  <mergeCells count="32">
    <mergeCell ref="A13:F13"/>
    <mergeCell ref="E1:G1"/>
    <mergeCell ref="E2:G2"/>
    <mergeCell ref="F3:G3"/>
    <mergeCell ref="A4:G4"/>
    <mergeCell ref="A5:G5"/>
    <mergeCell ref="A6:G6"/>
    <mergeCell ref="A7:G7"/>
    <mergeCell ref="B8:C8"/>
    <mergeCell ref="A10:E10"/>
    <mergeCell ref="A11:E11"/>
    <mergeCell ref="A12:E12"/>
    <mergeCell ref="A14:E14"/>
    <mergeCell ref="A15:E15"/>
    <mergeCell ref="B16:E16"/>
    <mergeCell ref="A18:A19"/>
    <mergeCell ref="B18:B19"/>
    <mergeCell ref="C18:E18"/>
    <mergeCell ref="F18:G18"/>
    <mergeCell ref="A109:O109"/>
    <mergeCell ref="B112:C112"/>
    <mergeCell ref="D112:E112"/>
    <mergeCell ref="B113:C113"/>
    <mergeCell ref="D113:E113"/>
    <mergeCell ref="B117:C117"/>
    <mergeCell ref="D117:E117"/>
    <mergeCell ref="B114:C114"/>
    <mergeCell ref="D114:E114"/>
    <mergeCell ref="B115:C115"/>
    <mergeCell ref="D115:E115"/>
    <mergeCell ref="B116:C116"/>
    <mergeCell ref="D116:E116"/>
  </mergeCells>
  <pageMargins left="0.7" right="0.7" top="0.75" bottom="0.75" header="0.3" footer="0.3"/>
  <pageSetup paperSize="9" scale="76" orientation="portrait" verticalDpi="0" r:id="rId1"/>
  <colBreaks count="1" manualBreakCount="1">
    <brk id="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1"/>
  </sheetPr>
  <dimension ref="A1:O124"/>
  <sheetViews>
    <sheetView view="pageBreakPreview" topLeftCell="A61" zoomScale="60" zoomScaleNormal="100" workbookViewId="0">
      <selection activeCell="A8" sqref="A8"/>
    </sheetView>
  </sheetViews>
  <sheetFormatPr defaultRowHeight="12.75"/>
  <cols>
    <col min="1" max="1" width="43.140625" style="531" customWidth="1"/>
    <col min="2" max="2" width="9.140625" style="531" customWidth="1"/>
    <col min="3" max="3" width="13.42578125" style="531" customWidth="1"/>
    <col min="4" max="5" width="12.28515625" style="531" customWidth="1"/>
    <col min="6" max="6" width="11.7109375" style="531" customWidth="1"/>
    <col min="7" max="7" width="12.5703125" style="531" customWidth="1"/>
    <col min="8" max="8" width="10.42578125" style="530" customWidth="1"/>
    <col min="9" max="16384" width="9.140625" style="531"/>
  </cols>
  <sheetData>
    <row r="1" spans="1:8" ht="20.25" customHeight="1">
      <c r="A1" s="529"/>
      <c r="B1" s="529"/>
      <c r="C1" s="529"/>
      <c r="D1" s="529"/>
      <c r="E1" s="1040" t="s">
        <v>25</v>
      </c>
      <c r="F1" s="1040"/>
      <c r="G1" s="1040"/>
      <c r="H1" s="531"/>
    </row>
    <row r="2" spans="1:8" ht="15">
      <c r="A2" s="529"/>
      <c r="B2" s="529"/>
      <c r="C2" s="529"/>
      <c r="D2" s="529"/>
      <c r="E2" s="1038" t="s">
        <v>388</v>
      </c>
      <c r="F2" s="1038"/>
      <c r="G2" s="1038"/>
      <c r="H2" s="531"/>
    </row>
    <row r="3" spans="1:8" ht="15">
      <c r="A3" s="529"/>
      <c r="B3" s="529"/>
      <c r="C3" s="529"/>
      <c r="D3" s="529"/>
      <c r="E3" s="529"/>
      <c r="F3" s="1123"/>
      <c r="G3" s="1123"/>
      <c r="H3" s="531"/>
    </row>
    <row r="4" spans="1:8">
      <c r="A4" s="1124" t="s">
        <v>326</v>
      </c>
      <c r="B4" s="1124"/>
      <c r="C4" s="1124"/>
      <c r="D4" s="1124"/>
      <c r="E4" s="1124"/>
      <c r="F4" s="1124"/>
      <c r="G4" s="1124"/>
      <c r="H4" s="531"/>
    </row>
    <row r="5" spans="1:8" ht="28.5" customHeight="1">
      <c r="A5" s="1125" t="s">
        <v>338</v>
      </c>
      <c r="B5" s="1124"/>
      <c r="C5" s="1124"/>
      <c r="D5" s="1124"/>
      <c r="E5" s="1124"/>
      <c r="F5" s="1124"/>
      <c r="G5" s="1124"/>
      <c r="H5" s="531"/>
    </row>
    <row r="6" spans="1:8">
      <c r="A6" s="1126" t="s">
        <v>201</v>
      </c>
      <c r="B6" s="1126"/>
      <c r="C6" s="1126"/>
      <c r="D6" s="1126"/>
      <c r="E6" s="1126"/>
      <c r="F6" s="1126"/>
      <c r="G6" s="1126"/>
      <c r="H6" s="531"/>
    </row>
    <row r="7" spans="1:8" ht="14.25">
      <c r="A7" s="1127" t="s">
        <v>499</v>
      </c>
      <c r="B7" s="1124"/>
      <c r="C7" s="1124"/>
      <c r="D7" s="1124"/>
      <c r="E7" s="1124"/>
      <c r="F7" s="1124"/>
      <c r="G7" s="1124"/>
      <c r="H7" s="531"/>
    </row>
    <row r="8" spans="1:8" ht="15">
      <c r="A8" s="565"/>
      <c r="B8" s="1128" t="s">
        <v>123</v>
      </c>
      <c r="C8" s="1128"/>
      <c r="D8" s="566"/>
      <c r="E8" s="566"/>
      <c r="F8" s="566"/>
      <c r="G8" s="566"/>
      <c r="H8" s="531"/>
    </row>
    <row r="9" spans="1:8" ht="12.75" customHeight="1">
      <c r="A9" s="534"/>
      <c r="B9" s="529"/>
      <c r="C9" s="529"/>
      <c r="D9" s="529"/>
      <c r="E9" s="529"/>
      <c r="F9" s="535"/>
      <c r="G9" s="536" t="s">
        <v>27</v>
      </c>
      <c r="H9" s="531"/>
    </row>
    <row r="10" spans="1:8" ht="15">
      <c r="A10" s="1129" t="s">
        <v>464</v>
      </c>
      <c r="B10" s="1129"/>
      <c r="C10" s="1129"/>
      <c r="D10" s="1129"/>
      <c r="E10" s="1129"/>
      <c r="F10" s="537"/>
      <c r="G10" s="567" t="s">
        <v>392</v>
      </c>
      <c r="H10" s="531"/>
    </row>
    <row r="11" spans="1:8" ht="15">
      <c r="A11" s="1129" t="s">
        <v>465</v>
      </c>
      <c r="B11" s="1129"/>
      <c r="C11" s="1129"/>
      <c r="D11" s="1129"/>
      <c r="E11" s="1129"/>
      <c r="F11" s="537"/>
      <c r="G11" s="567" t="s">
        <v>393</v>
      </c>
      <c r="H11" s="531"/>
    </row>
    <row r="12" spans="1:8" ht="15">
      <c r="A12" s="1129" t="s">
        <v>466</v>
      </c>
      <c r="B12" s="1129"/>
      <c r="C12" s="1129"/>
      <c r="D12" s="1129"/>
      <c r="E12" s="1129"/>
      <c r="F12" s="537"/>
      <c r="G12" s="567" t="s">
        <v>394</v>
      </c>
      <c r="H12" s="531"/>
    </row>
    <row r="13" spans="1:8" ht="15" customHeight="1">
      <c r="A13" s="1157" t="s">
        <v>471</v>
      </c>
      <c r="B13" s="1157"/>
      <c r="C13" s="1157"/>
      <c r="D13" s="1157"/>
      <c r="E13" s="1157"/>
      <c r="F13" s="1158"/>
      <c r="G13" s="567" t="s">
        <v>470</v>
      </c>
      <c r="H13" s="531"/>
    </row>
    <row r="14" spans="1:8" ht="15">
      <c r="A14" s="1135" t="s">
        <v>343</v>
      </c>
      <c r="B14" s="1135"/>
      <c r="C14" s="1135"/>
      <c r="D14" s="1135"/>
      <c r="E14" s="1135"/>
      <c r="F14" s="14"/>
      <c r="G14" s="125"/>
      <c r="H14" s="531"/>
    </row>
    <row r="15" spans="1:8" ht="15">
      <c r="A15" s="1129" t="s">
        <v>403</v>
      </c>
      <c r="B15" s="1129"/>
      <c r="C15" s="1129"/>
      <c r="D15" s="1129"/>
      <c r="E15" s="1129"/>
      <c r="F15" s="537"/>
      <c r="G15" s="567"/>
      <c r="H15" s="531"/>
    </row>
    <row r="16" spans="1:8" ht="15">
      <c r="A16" s="568"/>
      <c r="B16" s="1130" t="s">
        <v>273</v>
      </c>
      <c r="C16" s="1130"/>
      <c r="D16" s="1130"/>
      <c r="E16" s="1130"/>
      <c r="F16" s="541"/>
      <c r="G16" s="541"/>
      <c r="H16" s="531"/>
    </row>
    <row r="17" spans="1:8" ht="9.75" customHeight="1" thickBot="1">
      <c r="A17" s="569" t="s">
        <v>201</v>
      </c>
      <c r="B17" s="529"/>
      <c r="C17" s="529"/>
      <c r="D17" s="529"/>
      <c r="E17" s="529"/>
      <c r="F17" s="529"/>
      <c r="G17" s="529"/>
    </row>
    <row r="18" spans="1:8" ht="22.5" customHeight="1" thickBot="1">
      <c r="A18" s="1131" t="s">
        <v>227</v>
      </c>
      <c r="B18" s="1131" t="s">
        <v>286</v>
      </c>
      <c r="C18" s="1132" t="s">
        <v>282</v>
      </c>
      <c r="D18" s="1133"/>
      <c r="E18" s="1134"/>
      <c r="F18" s="1122" t="s">
        <v>232</v>
      </c>
      <c r="G18" s="1122"/>
    </row>
    <row r="19" spans="1:8" ht="43.5" customHeight="1" thickBot="1">
      <c r="A19" s="1131"/>
      <c r="B19" s="1131"/>
      <c r="C19" s="657" t="s">
        <v>229</v>
      </c>
      <c r="D19" s="657" t="s">
        <v>230</v>
      </c>
      <c r="E19" s="657" t="s">
        <v>283</v>
      </c>
      <c r="F19" s="542" t="s">
        <v>131</v>
      </c>
      <c r="G19" s="542" t="s">
        <v>132</v>
      </c>
    </row>
    <row r="20" spans="1:8" ht="13.5" thickBot="1">
      <c r="A20" s="656">
        <v>1</v>
      </c>
      <c r="B20" s="656">
        <v>2</v>
      </c>
      <c r="C20" s="655">
        <v>3</v>
      </c>
      <c r="D20" s="655">
        <v>4</v>
      </c>
      <c r="E20" s="655">
        <v>5</v>
      </c>
      <c r="F20" s="655">
        <v>6</v>
      </c>
      <c r="G20" s="655">
        <v>7</v>
      </c>
    </row>
    <row r="21" spans="1:8">
      <c r="A21" s="571"/>
      <c r="B21" s="572"/>
      <c r="C21" s="573"/>
      <c r="D21" s="573"/>
      <c r="E21" s="573"/>
      <c r="F21" s="573"/>
      <c r="G21" s="574"/>
    </row>
    <row r="22" spans="1:8" ht="15" customHeight="1">
      <c r="A22" s="575" t="s">
        <v>233</v>
      </c>
      <c r="B22" s="576">
        <v>100</v>
      </c>
      <c r="C22" s="577">
        <f>C30+C36+C46+C51</f>
        <v>0</v>
      </c>
      <c r="D22" s="577">
        <f t="shared" ref="D22:G22" si="0">D30+D36+D46+D51</f>
        <v>0</v>
      </c>
      <c r="E22" s="578">
        <f t="shared" si="0"/>
        <v>0</v>
      </c>
      <c r="F22" s="577">
        <f t="shared" si="0"/>
        <v>0</v>
      </c>
      <c r="G22" s="579">
        <f t="shared" si="0"/>
        <v>0</v>
      </c>
      <c r="H22" s="547"/>
    </row>
    <row r="23" spans="1:8" ht="15" customHeight="1">
      <c r="A23" s="580" t="s">
        <v>292</v>
      </c>
      <c r="B23" s="549">
        <v>101</v>
      </c>
      <c r="C23" s="581">
        <f>C31</f>
        <v>0</v>
      </c>
      <c r="D23" s="581">
        <f t="shared" ref="D23:G23" si="1">D31</f>
        <v>0</v>
      </c>
      <c r="E23" s="582">
        <f t="shared" ref="E23:E28" si="2">(F23*8+G23*4)/12</f>
        <v>0</v>
      </c>
      <c r="F23" s="581">
        <f t="shared" si="1"/>
        <v>0</v>
      </c>
      <c r="G23" s="581">
        <f t="shared" si="1"/>
        <v>0</v>
      </c>
      <c r="H23" s="547"/>
    </row>
    <row r="24" spans="1:8" ht="15" customHeight="1">
      <c r="A24" s="580" t="s">
        <v>293</v>
      </c>
      <c r="B24" s="549">
        <v>102</v>
      </c>
      <c r="C24" s="581">
        <f>C37+C32+C47</f>
        <v>0</v>
      </c>
      <c r="D24" s="581">
        <f t="shared" ref="D24:G24" si="3">D37+D32+D47</f>
        <v>0</v>
      </c>
      <c r="E24" s="582">
        <f t="shared" si="2"/>
        <v>0</v>
      </c>
      <c r="F24" s="581">
        <f t="shared" si="3"/>
        <v>0</v>
      </c>
      <c r="G24" s="581">
        <f t="shared" si="3"/>
        <v>0</v>
      </c>
      <c r="H24" s="547"/>
    </row>
    <row r="25" spans="1:8" ht="15" customHeight="1">
      <c r="A25" s="580" t="s">
        <v>236</v>
      </c>
      <c r="B25" s="549">
        <v>103</v>
      </c>
      <c r="C25" s="581">
        <f>C33+C38</f>
        <v>0</v>
      </c>
      <c r="D25" s="581">
        <f t="shared" ref="D25:G26" si="4">D33+D38</f>
        <v>0</v>
      </c>
      <c r="E25" s="582">
        <f t="shared" si="2"/>
        <v>0</v>
      </c>
      <c r="F25" s="581">
        <f t="shared" si="4"/>
        <v>0</v>
      </c>
      <c r="G25" s="581">
        <f t="shared" si="4"/>
        <v>0</v>
      </c>
      <c r="H25" s="547"/>
    </row>
    <row r="26" spans="1:8" ht="15" customHeight="1">
      <c r="A26" s="580" t="s">
        <v>237</v>
      </c>
      <c r="B26" s="549">
        <v>104</v>
      </c>
      <c r="C26" s="581">
        <f>C34+C39</f>
        <v>0</v>
      </c>
      <c r="D26" s="581">
        <f t="shared" si="4"/>
        <v>0</v>
      </c>
      <c r="E26" s="582">
        <f t="shared" si="2"/>
        <v>0</v>
      </c>
      <c r="F26" s="581">
        <f t="shared" si="4"/>
        <v>0</v>
      </c>
      <c r="G26" s="581">
        <f t="shared" si="4"/>
        <v>0</v>
      </c>
      <c r="H26" s="547"/>
    </row>
    <row r="27" spans="1:8" ht="15" customHeight="1">
      <c r="A27" s="580" t="s">
        <v>315</v>
      </c>
      <c r="B27" s="549">
        <v>105</v>
      </c>
      <c r="C27" s="581">
        <f>C48</f>
        <v>0</v>
      </c>
      <c r="D27" s="581">
        <f t="shared" ref="D27:G27" si="5">D48</f>
        <v>0</v>
      </c>
      <c r="E27" s="582">
        <f t="shared" si="2"/>
        <v>0</v>
      </c>
      <c r="F27" s="581">
        <f t="shared" si="5"/>
        <v>0</v>
      </c>
      <c r="G27" s="581">
        <f t="shared" si="5"/>
        <v>0</v>
      </c>
      <c r="H27" s="547"/>
    </row>
    <row r="28" spans="1:8" ht="15" customHeight="1">
      <c r="A28" s="580" t="s">
        <v>235</v>
      </c>
      <c r="B28" s="549">
        <v>106</v>
      </c>
      <c r="C28" s="581">
        <f t="shared" ref="C28:G28" si="6">C40+C49+C52</f>
        <v>0</v>
      </c>
      <c r="D28" s="581">
        <f>D40+D49+D52</f>
        <v>0</v>
      </c>
      <c r="E28" s="582">
        <f t="shared" si="2"/>
        <v>0</v>
      </c>
      <c r="F28" s="581">
        <f t="shared" si="6"/>
        <v>0</v>
      </c>
      <c r="G28" s="581">
        <f t="shared" si="6"/>
        <v>0</v>
      </c>
      <c r="H28" s="547"/>
    </row>
    <row r="29" spans="1:8" ht="15" customHeight="1">
      <c r="A29" s="583" t="s">
        <v>234</v>
      </c>
      <c r="B29" s="584">
        <v>110</v>
      </c>
      <c r="C29" s="585">
        <f>C35+C41+C50+C53</f>
        <v>0</v>
      </c>
      <c r="D29" s="585">
        <f t="shared" ref="D29:G29" si="7">D35+D41+D50+D53</f>
        <v>0</v>
      </c>
      <c r="E29" s="585">
        <f t="shared" si="7"/>
        <v>0</v>
      </c>
      <c r="F29" s="585">
        <f t="shared" si="7"/>
        <v>0</v>
      </c>
      <c r="G29" s="645">
        <f t="shared" si="7"/>
        <v>0</v>
      </c>
      <c r="H29" s="547"/>
    </row>
    <row r="30" spans="1:8" ht="15" customHeight="1">
      <c r="A30" s="575" t="s">
        <v>294</v>
      </c>
      <c r="B30" s="576">
        <v>120</v>
      </c>
      <c r="C30" s="64"/>
      <c r="D30" s="68"/>
      <c r="E30" s="739">
        <f t="shared" ref="E30:E40" si="8">(F30*8+G30*4)/12</f>
        <v>0</v>
      </c>
      <c r="F30" s="69"/>
      <c r="G30" s="70"/>
      <c r="H30" s="547"/>
    </row>
    <row r="31" spans="1:8" ht="15" customHeight="1">
      <c r="A31" s="580" t="s">
        <v>292</v>
      </c>
      <c r="B31" s="549">
        <v>121</v>
      </c>
      <c r="C31" s="24"/>
      <c r="D31" s="25"/>
      <c r="E31" s="582">
        <f t="shared" si="8"/>
        <v>0</v>
      </c>
      <c r="F31" s="26"/>
      <c r="G31" s="27"/>
      <c r="H31" s="547"/>
    </row>
    <row r="32" spans="1:8" ht="15" customHeight="1">
      <c r="A32" s="580" t="s">
        <v>295</v>
      </c>
      <c r="B32" s="549">
        <v>122</v>
      </c>
      <c r="C32" s="24"/>
      <c r="D32" s="25"/>
      <c r="E32" s="582">
        <f t="shared" si="8"/>
        <v>0</v>
      </c>
      <c r="F32" s="26"/>
      <c r="G32" s="27"/>
      <c r="H32" s="547"/>
    </row>
    <row r="33" spans="1:8" ht="15" customHeight="1">
      <c r="A33" s="580" t="s">
        <v>236</v>
      </c>
      <c r="B33" s="549">
        <v>123</v>
      </c>
      <c r="C33" s="24"/>
      <c r="D33" s="25"/>
      <c r="E33" s="582">
        <f t="shared" si="8"/>
        <v>0</v>
      </c>
      <c r="F33" s="26"/>
      <c r="G33" s="27"/>
      <c r="H33" s="547"/>
    </row>
    <row r="34" spans="1:8" ht="15" customHeight="1">
      <c r="A34" s="580" t="s">
        <v>237</v>
      </c>
      <c r="B34" s="549">
        <v>124</v>
      </c>
      <c r="C34" s="24"/>
      <c r="D34" s="25"/>
      <c r="E34" s="582">
        <f t="shared" si="8"/>
        <v>0</v>
      </c>
      <c r="F34" s="26"/>
      <c r="G34" s="27"/>
      <c r="H34" s="547"/>
    </row>
    <row r="35" spans="1:8" ht="15" customHeight="1">
      <c r="A35" s="586" t="s">
        <v>238</v>
      </c>
      <c r="B35" s="584">
        <v>125</v>
      </c>
      <c r="C35" s="71"/>
      <c r="D35" s="72"/>
      <c r="E35" s="686">
        <f t="shared" si="8"/>
        <v>0</v>
      </c>
      <c r="F35" s="72"/>
      <c r="G35" s="65"/>
      <c r="H35" s="547"/>
    </row>
    <row r="36" spans="1:8" ht="15" customHeight="1">
      <c r="A36" s="575" t="s">
        <v>296</v>
      </c>
      <c r="B36" s="576">
        <v>130</v>
      </c>
      <c r="C36" s="64"/>
      <c r="D36" s="64"/>
      <c r="E36" s="739">
        <f t="shared" si="8"/>
        <v>0</v>
      </c>
      <c r="F36" s="64"/>
      <c r="G36" s="64"/>
      <c r="H36" s="547"/>
    </row>
    <row r="37" spans="1:8" ht="15" customHeight="1">
      <c r="A37" s="580" t="s">
        <v>297</v>
      </c>
      <c r="B37" s="549">
        <v>131</v>
      </c>
      <c r="C37" s="24"/>
      <c r="D37" s="24"/>
      <c r="E37" s="582">
        <f t="shared" si="8"/>
        <v>0</v>
      </c>
      <c r="F37" s="24"/>
      <c r="G37" s="24"/>
      <c r="H37" s="547"/>
    </row>
    <row r="38" spans="1:8" ht="15" customHeight="1">
      <c r="A38" s="580" t="s">
        <v>240</v>
      </c>
      <c r="B38" s="549">
        <v>132</v>
      </c>
      <c r="C38" s="24"/>
      <c r="D38" s="24"/>
      <c r="E38" s="582">
        <f t="shared" si="8"/>
        <v>0</v>
      </c>
      <c r="F38" s="24"/>
      <c r="G38" s="24"/>
      <c r="H38" s="547"/>
    </row>
    <row r="39" spans="1:8" ht="15" customHeight="1">
      <c r="A39" s="580" t="s">
        <v>316</v>
      </c>
      <c r="B39" s="549">
        <v>133</v>
      </c>
      <c r="C39" s="24"/>
      <c r="D39" s="24"/>
      <c r="E39" s="582">
        <f t="shared" si="8"/>
        <v>0</v>
      </c>
      <c r="F39" s="24"/>
      <c r="G39" s="24"/>
      <c r="H39" s="547"/>
    </row>
    <row r="40" spans="1:8" ht="15" customHeight="1">
      <c r="A40" s="580" t="s">
        <v>317</v>
      </c>
      <c r="B40" s="549">
        <v>134</v>
      </c>
      <c r="C40" s="24"/>
      <c r="D40" s="24"/>
      <c r="E40" s="582">
        <f t="shared" si="8"/>
        <v>0</v>
      </c>
      <c r="F40" s="24"/>
      <c r="G40" s="24"/>
      <c r="H40" s="547"/>
    </row>
    <row r="41" spans="1:8" ht="15" customHeight="1">
      <c r="A41" s="586" t="s">
        <v>238</v>
      </c>
      <c r="B41" s="584">
        <v>135</v>
      </c>
      <c r="C41" s="585">
        <f>C42+C43+C44+C45</f>
        <v>0</v>
      </c>
      <c r="D41" s="585">
        <f>D42+D43+D44+D45</f>
        <v>0</v>
      </c>
      <c r="E41" s="585">
        <f>E42+E43+E44+E45</f>
        <v>0</v>
      </c>
      <c r="F41" s="585">
        <f>F42+F43+F44+F45</f>
        <v>0</v>
      </c>
      <c r="G41" s="644">
        <f>G42+G43+G44+G45</f>
        <v>0</v>
      </c>
      <c r="H41" s="547"/>
    </row>
    <row r="42" spans="1:8" ht="15" customHeight="1">
      <c r="A42" s="587" t="s">
        <v>298</v>
      </c>
      <c r="B42" s="588">
        <v>136</v>
      </c>
      <c r="C42" s="30"/>
      <c r="D42" s="30"/>
      <c r="E42" s="582">
        <f t="shared" ref="E42:E53" si="9">(F42*8+G42*4)/12</f>
        <v>0</v>
      </c>
      <c r="F42" s="30"/>
      <c r="G42" s="32"/>
      <c r="H42" s="547"/>
    </row>
    <row r="43" spans="1:8" ht="15" customHeight="1">
      <c r="A43" s="587" t="s">
        <v>299</v>
      </c>
      <c r="B43" s="588">
        <v>137</v>
      </c>
      <c r="C43" s="30"/>
      <c r="D43" s="30"/>
      <c r="E43" s="582">
        <f t="shared" si="9"/>
        <v>0</v>
      </c>
      <c r="F43" s="30"/>
      <c r="G43" s="32"/>
      <c r="H43" s="547"/>
    </row>
    <row r="44" spans="1:8" ht="15" customHeight="1">
      <c r="A44" s="587" t="s">
        <v>300</v>
      </c>
      <c r="B44" s="588">
        <v>138</v>
      </c>
      <c r="C44" s="30"/>
      <c r="D44" s="30"/>
      <c r="E44" s="582">
        <f t="shared" si="9"/>
        <v>0</v>
      </c>
      <c r="F44" s="30"/>
      <c r="G44" s="32"/>
      <c r="H44" s="547"/>
    </row>
    <row r="45" spans="1:8" ht="15" customHeight="1">
      <c r="A45" s="587" t="s">
        <v>301</v>
      </c>
      <c r="B45" s="588">
        <v>139</v>
      </c>
      <c r="C45" s="30"/>
      <c r="D45" s="30"/>
      <c r="E45" s="582">
        <f t="shared" si="9"/>
        <v>0</v>
      </c>
      <c r="F45" s="30"/>
      <c r="G45" s="32"/>
      <c r="H45" s="547"/>
    </row>
    <row r="46" spans="1:8" ht="15" customHeight="1">
      <c r="A46" s="575" t="s">
        <v>314</v>
      </c>
      <c r="B46" s="576">
        <v>140</v>
      </c>
      <c r="C46" s="64"/>
      <c r="D46" s="68"/>
      <c r="E46" s="582">
        <f t="shared" si="9"/>
        <v>0</v>
      </c>
      <c r="F46" s="69"/>
      <c r="G46" s="70"/>
      <c r="H46" s="547"/>
    </row>
    <row r="47" spans="1:8" ht="15" customHeight="1">
      <c r="A47" s="589" t="s">
        <v>302</v>
      </c>
      <c r="B47" s="549">
        <v>141</v>
      </c>
      <c r="C47" s="24"/>
      <c r="D47" s="25"/>
      <c r="E47" s="582">
        <f t="shared" si="9"/>
        <v>0</v>
      </c>
      <c r="F47" s="26"/>
      <c r="G47" s="27"/>
      <c r="H47" s="547"/>
    </row>
    <row r="48" spans="1:8" ht="15" customHeight="1">
      <c r="A48" s="589" t="s">
        <v>313</v>
      </c>
      <c r="B48" s="549">
        <v>143</v>
      </c>
      <c r="C48" s="24"/>
      <c r="D48" s="25"/>
      <c r="E48" s="582">
        <f t="shared" si="9"/>
        <v>0</v>
      </c>
      <c r="F48" s="26"/>
      <c r="G48" s="27"/>
      <c r="H48" s="547"/>
    </row>
    <row r="49" spans="1:8" ht="15" customHeight="1">
      <c r="A49" s="580" t="s">
        <v>239</v>
      </c>
      <c r="B49" s="549">
        <v>144</v>
      </c>
      <c r="C49" s="24"/>
      <c r="D49" s="25"/>
      <c r="E49" s="582">
        <f t="shared" si="9"/>
        <v>0</v>
      </c>
      <c r="F49" s="26"/>
      <c r="G49" s="27"/>
      <c r="H49" s="547"/>
    </row>
    <row r="50" spans="1:8" ht="15" customHeight="1">
      <c r="A50" s="586" t="s">
        <v>238</v>
      </c>
      <c r="B50" s="584">
        <v>145</v>
      </c>
      <c r="C50" s="71"/>
      <c r="D50" s="72"/>
      <c r="E50" s="686">
        <f t="shared" si="9"/>
        <v>0</v>
      </c>
      <c r="F50" s="72"/>
      <c r="G50" s="65"/>
      <c r="H50" s="547"/>
    </row>
    <row r="51" spans="1:8" ht="15" customHeight="1">
      <c r="A51" s="575" t="s">
        <v>303</v>
      </c>
      <c r="B51" s="576">
        <v>150</v>
      </c>
      <c r="C51" s="64"/>
      <c r="D51" s="64"/>
      <c r="E51" s="739">
        <f t="shared" si="9"/>
        <v>0</v>
      </c>
      <c r="F51" s="64"/>
      <c r="G51" s="64"/>
      <c r="H51" s="547"/>
    </row>
    <row r="52" spans="1:8" ht="15" customHeight="1">
      <c r="A52" s="589" t="s">
        <v>239</v>
      </c>
      <c r="B52" s="588">
        <v>151</v>
      </c>
      <c r="C52" s="33"/>
      <c r="D52" s="34"/>
      <c r="E52" s="582">
        <f t="shared" si="9"/>
        <v>0</v>
      </c>
      <c r="F52" s="34"/>
      <c r="G52" s="34"/>
      <c r="H52" s="547"/>
    </row>
    <row r="53" spans="1:8" ht="15" customHeight="1">
      <c r="A53" s="586" t="s">
        <v>238</v>
      </c>
      <c r="B53" s="584">
        <v>153</v>
      </c>
      <c r="C53" s="71"/>
      <c r="D53" s="72"/>
      <c r="E53" s="686">
        <f t="shared" si="9"/>
        <v>0</v>
      </c>
      <c r="F53" s="72"/>
      <c r="G53" s="72"/>
      <c r="H53" s="547"/>
    </row>
    <row r="54" spans="1:8" ht="15" customHeight="1">
      <c r="A54" s="590" t="s">
        <v>241</v>
      </c>
      <c r="B54" s="553">
        <v>500</v>
      </c>
      <c r="C54" s="642">
        <f>C55+C56+C57</f>
        <v>0</v>
      </c>
      <c r="D54" s="642">
        <f>D55+D56+D57</f>
        <v>0</v>
      </c>
      <c r="E54" s="642">
        <f>E55+E56+E57</f>
        <v>0</v>
      </c>
      <c r="F54" s="669" t="s">
        <v>28</v>
      </c>
      <c r="G54" s="670" t="s">
        <v>28</v>
      </c>
      <c r="H54" s="547"/>
    </row>
    <row r="55" spans="1:8" ht="15" customHeight="1">
      <c r="A55" s="593" t="s">
        <v>242</v>
      </c>
      <c r="B55" s="551">
        <v>501</v>
      </c>
      <c r="C55" s="643">
        <f>C58+C67+C76+C85+C93+C94+C95</f>
        <v>0</v>
      </c>
      <c r="D55" s="643">
        <f>D58+D67+D76+D85+D93+D94+D95</f>
        <v>0</v>
      </c>
      <c r="E55" s="643">
        <f>E58+E67+E76+E85+E93+E94+E95</f>
        <v>0</v>
      </c>
      <c r="F55" s="671" t="s">
        <v>28</v>
      </c>
      <c r="G55" s="672" t="s">
        <v>28</v>
      </c>
      <c r="H55" s="547"/>
    </row>
    <row r="56" spans="1:8" ht="15" customHeight="1">
      <c r="A56" s="596" t="s">
        <v>57</v>
      </c>
      <c r="B56" s="588">
        <v>502</v>
      </c>
      <c r="C56" s="649"/>
      <c r="D56" s="650"/>
      <c r="E56" s="650"/>
      <c r="F56" s="558" t="s">
        <v>28</v>
      </c>
      <c r="G56" s="559" t="s">
        <v>28</v>
      </c>
      <c r="H56" s="547"/>
    </row>
    <row r="57" spans="1:8" ht="25.5" customHeight="1">
      <c r="A57" s="596" t="s">
        <v>243</v>
      </c>
      <c r="B57" s="588">
        <v>503</v>
      </c>
      <c r="C57" s="649"/>
      <c r="D57" s="650"/>
      <c r="E57" s="650"/>
      <c r="F57" s="558" t="s">
        <v>28</v>
      </c>
      <c r="G57" s="559" t="s">
        <v>28</v>
      </c>
      <c r="H57" s="547"/>
    </row>
    <row r="58" spans="1:8" ht="15" customHeight="1">
      <c r="A58" s="599" t="s">
        <v>244</v>
      </c>
      <c r="B58" s="600">
        <v>510</v>
      </c>
      <c r="C58" s="641">
        <f>C59+C60+C65</f>
        <v>0</v>
      </c>
      <c r="D58" s="641">
        <f>D59+D60+D65</f>
        <v>0</v>
      </c>
      <c r="E58" s="641">
        <f>E59+E60+E65</f>
        <v>0</v>
      </c>
      <c r="F58" s="661" t="s">
        <v>28</v>
      </c>
      <c r="G58" s="673" t="s">
        <v>28</v>
      </c>
      <c r="H58" s="547"/>
    </row>
    <row r="59" spans="1:8" ht="15" customHeight="1">
      <c r="A59" s="603" t="s">
        <v>285</v>
      </c>
      <c r="B59" s="604">
        <v>511</v>
      </c>
      <c r="C59" s="129"/>
      <c r="D59" s="651"/>
      <c r="E59" s="651"/>
      <c r="F59" s="674" t="s">
        <v>28</v>
      </c>
      <c r="G59" s="675" t="s">
        <v>28</v>
      </c>
      <c r="H59" s="547"/>
    </row>
    <row r="60" spans="1:8" ht="15" customHeight="1">
      <c r="A60" s="608" t="s">
        <v>345</v>
      </c>
      <c r="B60" s="604">
        <v>512</v>
      </c>
      <c r="C60" s="129"/>
      <c r="D60" s="129"/>
      <c r="E60" s="129"/>
      <c r="F60" s="674" t="s">
        <v>28</v>
      </c>
      <c r="G60" s="675" t="s">
        <v>28</v>
      </c>
      <c r="H60" s="547"/>
    </row>
    <row r="61" spans="1:8" ht="15" customHeight="1">
      <c r="A61" s="589" t="s">
        <v>245</v>
      </c>
      <c r="B61" s="549">
        <v>513</v>
      </c>
      <c r="C61" s="128"/>
      <c r="D61" s="26"/>
      <c r="E61" s="26"/>
      <c r="F61" s="555" t="s">
        <v>28</v>
      </c>
      <c r="G61" s="659" t="s">
        <v>28</v>
      </c>
      <c r="H61" s="547"/>
    </row>
    <row r="62" spans="1:8" ht="15" customHeight="1">
      <c r="A62" s="589" t="s">
        <v>246</v>
      </c>
      <c r="B62" s="549">
        <v>514</v>
      </c>
      <c r="C62" s="128"/>
      <c r="D62" s="26"/>
      <c r="E62" s="26"/>
      <c r="F62" s="555" t="s">
        <v>28</v>
      </c>
      <c r="G62" s="659" t="s">
        <v>28</v>
      </c>
      <c r="H62" s="547"/>
    </row>
    <row r="63" spans="1:8" ht="15" customHeight="1">
      <c r="A63" s="589" t="s">
        <v>247</v>
      </c>
      <c r="B63" s="549">
        <v>515</v>
      </c>
      <c r="C63" s="128"/>
      <c r="D63" s="26"/>
      <c r="E63" s="26"/>
      <c r="F63" s="555" t="s">
        <v>28</v>
      </c>
      <c r="G63" s="659" t="s">
        <v>28</v>
      </c>
      <c r="H63" s="547"/>
    </row>
    <row r="64" spans="1:8" ht="15" customHeight="1">
      <c r="A64" s="589" t="s">
        <v>248</v>
      </c>
      <c r="B64" s="549">
        <v>516</v>
      </c>
      <c r="C64" s="128"/>
      <c r="D64" s="26"/>
      <c r="E64" s="26"/>
      <c r="F64" s="555" t="s">
        <v>28</v>
      </c>
      <c r="G64" s="659" t="s">
        <v>28</v>
      </c>
      <c r="H64" s="547"/>
    </row>
    <row r="65" spans="1:8" ht="15" customHeight="1">
      <c r="A65" s="608" t="s">
        <v>346</v>
      </c>
      <c r="B65" s="604">
        <v>517</v>
      </c>
      <c r="C65" s="129"/>
      <c r="D65" s="129"/>
      <c r="E65" s="129"/>
      <c r="F65" s="674" t="s">
        <v>28</v>
      </c>
      <c r="G65" s="675" t="s">
        <v>28</v>
      </c>
      <c r="H65" s="547"/>
    </row>
    <row r="66" spans="1:8" ht="15" customHeight="1">
      <c r="A66" s="589" t="s">
        <v>305</v>
      </c>
      <c r="B66" s="549">
        <v>518</v>
      </c>
      <c r="C66" s="128"/>
      <c r="D66" s="26"/>
      <c r="E66" s="26"/>
      <c r="F66" s="555" t="s">
        <v>28</v>
      </c>
      <c r="G66" s="659" t="s">
        <v>28</v>
      </c>
      <c r="H66" s="547"/>
    </row>
    <row r="67" spans="1:8" ht="15" customHeight="1">
      <c r="A67" s="611" t="s">
        <v>306</v>
      </c>
      <c r="B67" s="600">
        <v>520</v>
      </c>
      <c r="C67" s="641">
        <f>C68+C69+C74</f>
        <v>0</v>
      </c>
      <c r="D67" s="641">
        <f>D68+D69+D74</f>
        <v>0</v>
      </c>
      <c r="E67" s="641">
        <f>E68+E69+E74</f>
        <v>0</v>
      </c>
      <c r="F67" s="661" t="s">
        <v>28</v>
      </c>
      <c r="G67" s="673" t="s">
        <v>28</v>
      </c>
      <c r="H67" s="547"/>
    </row>
    <row r="68" spans="1:8" ht="15" customHeight="1">
      <c r="A68" s="603" t="s">
        <v>285</v>
      </c>
      <c r="B68" s="604">
        <v>521</v>
      </c>
      <c r="C68" s="129"/>
      <c r="D68" s="651"/>
      <c r="E68" s="651"/>
      <c r="F68" s="674" t="s">
        <v>28</v>
      </c>
      <c r="G68" s="675" t="s">
        <v>28</v>
      </c>
      <c r="H68" s="547"/>
    </row>
    <row r="69" spans="1:8" ht="15" customHeight="1">
      <c r="A69" s="608" t="s">
        <v>304</v>
      </c>
      <c r="B69" s="604">
        <v>522</v>
      </c>
      <c r="C69" s="129"/>
      <c r="D69" s="129"/>
      <c r="E69" s="129"/>
      <c r="F69" s="674" t="s">
        <v>28</v>
      </c>
      <c r="G69" s="675" t="s">
        <v>28</v>
      </c>
      <c r="H69" s="547"/>
    </row>
    <row r="70" spans="1:8" ht="15" customHeight="1">
      <c r="A70" s="589" t="s">
        <v>245</v>
      </c>
      <c r="B70" s="549">
        <v>523</v>
      </c>
      <c r="C70" s="128"/>
      <c r="D70" s="26"/>
      <c r="E70" s="26"/>
      <c r="F70" s="555" t="s">
        <v>28</v>
      </c>
      <c r="G70" s="659" t="s">
        <v>28</v>
      </c>
      <c r="H70" s="547"/>
    </row>
    <row r="71" spans="1:8" ht="15" customHeight="1">
      <c r="A71" s="589" t="s">
        <v>246</v>
      </c>
      <c r="B71" s="549">
        <v>524</v>
      </c>
      <c r="C71" s="128"/>
      <c r="D71" s="26"/>
      <c r="E71" s="26"/>
      <c r="F71" s="555" t="s">
        <v>28</v>
      </c>
      <c r="G71" s="659" t="s">
        <v>28</v>
      </c>
      <c r="H71" s="547"/>
    </row>
    <row r="72" spans="1:8" ht="15" customHeight="1">
      <c r="A72" s="589" t="s">
        <v>247</v>
      </c>
      <c r="B72" s="549">
        <v>525</v>
      </c>
      <c r="C72" s="128"/>
      <c r="D72" s="26"/>
      <c r="E72" s="26"/>
      <c r="F72" s="555" t="s">
        <v>28</v>
      </c>
      <c r="G72" s="659" t="s">
        <v>28</v>
      </c>
      <c r="H72" s="547"/>
    </row>
    <row r="73" spans="1:8" ht="15" customHeight="1">
      <c r="A73" s="589" t="s">
        <v>248</v>
      </c>
      <c r="B73" s="549">
        <v>526</v>
      </c>
      <c r="C73" s="128"/>
      <c r="D73" s="26"/>
      <c r="E73" s="26"/>
      <c r="F73" s="555" t="s">
        <v>28</v>
      </c>
      <c r="G73" s="659" t="s">
        <v>28</v>
      </c>
      <c r="H73" s="547"/>
    </row>
    <row r="74" spans="1:8" ht="15" customHeight="1">
      <c r="A74" s="608" t="s">
        <v>346</v>
      </c>
      <c r="B74" s="604">
        <v>528</v>
      </c>
      <c r="C74" s="129"/>
      <c r="D74" s="129"/>
      <c r="E74" s="129"/>
      <c r="F74" s="674" t="s">
        <v>28</v>
      </c>
      <c r="G74" s="675" t="s">
        <v>28</v>
      </c>
      <c r="H74" s="547"/>
    </row>
    <row r="75" spans="1:8" ht="15" customHeight="1">
      <c r="A75" s="589" t="s">
        <v>305</v>
      </c>
      <c r="B75" s="549">
        <v>527</v>
      </c>
      <c r="C75" s="128"/>
      <c r="D75" s="26"/>
      <c r="E75" s="26"/>
      <c r="F75" s="555" t="s">
        <v>28</v>
      </c>
      <c r="G75" s="659" t="s">
        <v>28</v>
      </c>
      <c r="H75" s="547"/>
    </row>
    <row r="76" spans="1:8" ht="15" customHeight="1">
      <c r="A76" s="612" t="s">
        <v>249</v>
      </c>
      <c r="B76" s="613">
        <v>530</v>
      </c>
      <c r="C76" s="646">
        <f>C77+C78+C83</f>
        <v>0</v>
      </c>
      <c r="D76" s="646">
        <f t="shared" ref="D76:E76" si="10">D77+D78+D83</f>
        <v>0</v>
      </c>
      <c r="E76" s="646">
        <f t="shared" si="10"/>
        <v>0</v>
      </c>
      <c r="F76" s="676" t="s">
        <v>28</v>
      </c>
      <c r="G76" s="677" t="s">
        <v>28</v>
      </c>
      <c r="H76" s="547"/>
    </row>
    <row r="77" spans="1:8" ht="15" customHeight="1">
      <c r="A77" s="603" t="s">
        <v>285</v>
      </c>
      <c r="B77" s="604">
        <v>531</v>
      </c>
      <c r="C77" s="129"/>
      <c r="D77" s="651"/>
      <c r="E77" s="651"/>
      <c r="F77" s="674" t="s">
        <v>28</v>
      </c>
      <c r="G77" s="675" t="s">
        <v>28</v>
      </c>
      <c r="H77" s="547"/>
    </row>
    <row r="78" spans="1:8" ht="15" customHeight="1">
      <c r="A78" s="608" t="s">
        <v>304</v>
      </c>
      <c r="B78" s="604">
        <v>532</v>
      </c>
      <c r="C78" s="129"/>
      <c r="D78" s="129"/>
      <c r="E78" s="129"/>
      <c r="F78" s="674" t="s">
        <v>28</v>
      </c>
      <c r="G78" s="675" t="s">
        <v>28</v>
      </c>
      <c r="H78" s="547"/>
    </row>
    <row r="79" spans="1:8" ht="15" customHeight="1">
      <c r="A79" s="589" t="s">
        <v>245</v>
      </c>
      <c r="B79" s="549">
        <v>533</v>
      </c>
      <c r="C79" s="128"/>
      <c r="D79" s="26"/>
      <c r="E79" s="26"/>
      <c r="F79" s="555" t="s">
        <v>28</v>
      </c>
      <c r="G79" s="659" t="s">
        <v>28</v>
      </c>
      <c r="H79" s="547"/>
    </row>
    <row r="80" spans="1:8" ht="15" customHeight="1">
      <c r="A80" s="589" t="s">
        <v>246</v>
      </c>
      <c r="B80" s="549">
        <v>534</v>
      </c>
      <c r="C80" s="128"/>
      <c r="D80" s="26"/>
      <c r="E80" s="26"/>
      <c r="F80" s="555" t="s">
        <v>28</v>
      </c>
      <c r="G80" s="659" t="s">
        <v>28</v>
      </c>
      <c r="H80" s="547"/>
    </row>
    <row r="81" spans="1:8" ht="15" customHeight="1">
      <c r="A81" s="589" t="s">
        <v>247</v>
      </c>
      <c r="B81" s="549">
        <v>535</v>
      </c>
      <c r="C81" s="128"/>
      <c r="D81" s="26"/>
      <c r="E81" s="26"/>
      <c r="F81" s="555" t="s">
        <v>28</v>
      </c>
      <c r="G81" s="659" t="s">
        <v>28</v>
      </c>
      <c r="H81" s="547"/>
    </row>
    <row r="82" spans="1:8" ht="15" customHeight="1">
      <c r="A82" s="589" t="s">
        <v>248</v>
      </c>
      <c r="B82" s="549">
        <v>536</v>
      </c>
      <c r="C82" s="128"/>
      <c r="D82" s="26"/>
      <c r="E82" s="26"/>
      <c r="F82" s="555" t="s">
        <v>28</v>
      </c>
      <c r="G82" s="659" t="s">
        <v>28</v>
      </c>
      <c r="H82" s="547"/>
    </row>
    <row r="83" spans="1:8" ht="15" customHeight="1">
      <c r="A83" s="608" t="s">
        <v>346</v>
      </c>
      <c r="B83" s="604">
        <v>537</v>
      </c>
      <c r="C83" s="129"/>
      <c r="D83" s="129"/>
      <c r="E83" s="129"/>
      <c r="F83" s="674" t="s">
        <v>28</v>
      </c>
      <c r="G83" s="675" t="s">
        <v>28</v>
      </c>
      <c r="H83" s="547"/>
    </row>
    <row r="84" spans="1:8" ht="15" customHeight="1">
      <c r="A84" s="589" t="s">
        <v>305</v>
      </c>
      <c r="B84" s="549">
        <v>538</v>
      </c>
      <c r="C84" s="128"/>
      <c r="D84" s="26"/>
      <c r="E84" s="26"/>
      <c r="F84" s="555" t="s">
        <v>28</v>
      </c>
      <c r="G84" s="659" t="s">
        <v>28</v>
      </c>
      <c r="H84" s="547"/>
    </row>
    <row r="85" spans="1:8" ht="19.5" customHeight="1">
      <c r="A85" s="611" t="s">
        <v>318</v>
      </c>
      <c r="B85" s="600">
        <v>540</v>
      </c>
      <c r="C85" s="641">
        <f>C86+C87+C91</f>
        <v>0</v>
      </c>
      <c r="D85" s="641">
        <f>D86+D87+D91</f>
        <v>0</v>
      </c>
      <c r="E85" s="641">
        <f>E86+E87+E91</f>
        <v>0</v>
      </c>
      <c r="F85" s="678" t="s">
        <v>28</v>
      </c>
      <c r="G85" s="679" t="s">
        <v>28</v>
      </c>
      <c r="H85" s="547"/>
    </row>
    <row r="86" spans="1:8" ht="15" customHeight="1">
      <c r="A86" s="603" t="s">
        <v>285</v>
      </c>
      <c r="B86" s="604">
        <v>541</v>
      </c>
      <c r="C86" s="129"/>
      <c r="D86" s="651"/>
      <c r="E86" s="651"/>
      <c r="F86" s="674" t="s">
        <v>28</v>
      </c>
      <c r="G86" s="675" t="s">
        <v>28</v>
      </c>
      <c r="H86" s="547"/>
    </row>
    <row r="87" spans="1:8" ht="15" customHeight="1">
      <c r="A87" s="608" t="s">
        <v>304</v>
      </c>
      <c r="B87" s="604">
        <v>542</v>
      </c>
      <c r="C87" s="129"/>
      <c r="D87" s="129"/>
      <c r="E87" s="129"/>
      <c r="F87" s="674" t="s">
        <v>28</v>
      </c>
      <c r="G87" s="675" t="s">
        <v>28</v>
      </c>
      <c r="H87" s="547"/>
    </row>
    <row r="88" spans="1:8" ht="15" customHeight="1">
      <c r="A88" s="589" t="s">
        <v>247</v>
      </c>
      <c r="B88" s="549">
        <v>543</v>
      </c>
      <c r="C88" s="128"/>
      <c r="D88" s="26"/>
      <c r="E88" s="26"/>
      <c r="F88" s="555" t="s">
        <v>28</v>
      </c>
      <c r="G88" s="659" t="s">
        <v>28</v>
      </c>
      <c r="H88" s="547"/>
    </row>
    <row r="89" spans="1:8" ht="15" customHeight="1">
      <c r="A89" s="589" t="s">
        <v>248</v>
      </c>
      <c r="B89" s="549">
        <v>544</v>
      </c>
      <c r="C89" s="128"/>
      <c r="D89" s="26"/>
      <c r="E89" s="26"/>
      <c r="F89" s="555" t="s">
        <v>28</v>
      </c>
      <c r="G89" s="659" t="s">
        <v>28</v>
      </c>
      <c r="H89" s="547"/>
    </row>
    <row r="90" spans="1:8" ht="15" customHeight="1">
      <c r="A90" s="589" t="s">
        <v>307</v>
      </c>
      <c r="B90" s="549">
        <v>545</v>
      </c>
      <c r="C90" s="128"/>
      <c r="D90" s="26"/>
      <c r="E90" s="26"/>
      <c r="F90" s="555" t="s">
        <v>28</v>
      </c>
      <c r="G90" s="659" t="s">
        <v>28</v>
      </c>
      <c r="H90" s="547"/>
    </row>
    <row r="91" spans="1:8" ht="15" customHeight="1">
      <c r="A91" s="608" t="s">
        <v>346</v>
      </c>
      <c r="B91" s="604">
        <v>546</v>
      </c>
      <c r="C91" s="129"/>
      <c r="D91" s="129"/>
      <c r="E91" s="129"/>
      <c r="F91" s="674" t="s">
        <v>28</v>
      </c>
      <c r="G91" s="675" t="s">
        <v>28</v>
      </c>
      <c r="H91" s="547"/>
    </row>
    <row r="92" spans="1:8" ht="15" customHeight="1">
      <c r="A92" s="589" t="s">
        <v>305</v>
      </c>
      <c r="B92" s="549">
        <v>547</v>
      </c>
      <c r="C92" s="128"/>
      <c r="D92" s="26"/>
      <c r="E92" s="26"/>
      <c r="F92" s="555"/>
      <c r="G92" s="659"/>
      <c r="H92" s="547"/>
    </row>
    <row r="93" spans="1:8" ht="15" customHeight="1">
      <c r="A93" s="611" t="s">
        <v>250</v>
      </c>
      <c r="B93" s="600">
        <v>550</v>
      </c>
      <c r="C93" s="47"/>
      <c r="D93" s="48"/>
      <c r="E93" s="48"/>
      <c r="F93" s="661" t="s">
        <v>28</v>
      </c>
      <c r="G93" s="673" t="s">
        <v>28</v>
      </c>
      <c r="H93" s="547"/>
    </row>
    <row r="94" spans="1:8" ht="15" customHeight="1">
      <c r="A94" s="611" t="s">
        <v>251</v>
      </c>
      <c r="B94" s="600">
        <v>560</v>
      </c>
      <c r="C94" s="47"/>
      <c r="D94" s="48"/>
      <c r="E94" s="48"/>
      <c r="F94" s="661" t="s">
        <v>28</v>
      </c>
      <c r="G94" s="673" t="s">
        <v>28</v>
      </c>
      <c r="H94" s="547"/>
    </row>
    <row r="95" spans="1:8" ht="15" customHeight="1">
      <c r="A95" s="599" t="s">
        <v>252</v>
      </c>
      <c r="B95" s="600">
        <v>570</v>
      </c>
      <c r="C95" s="47"/>
      <c r="D95" s="48"/>
      <c r="E95" s="48"/>
      <c r="F95" s="661" t="s">
        <v>28</v>
      </c>
      <c r="G95" s="673" t="s">
        <v>28</v>
      </c>
      <c r="H95" s="547"/>
    </row>
    <row r="96" spans="1:8" ht="15" customHeight="1">
      <c r="A96" s="619" t="s">
        <v>253</v>
      </c>
      <c r="B96" s="557">
        <v>900</v>
      </c>
      <c r="C96" s="74"/>
      <c r="D96" s="75"/>
      <c r="E96" s="75"/>
      <c r="F96" s="665" t="s">
        <v>254</v>
      </c>
      <c r="G96" s="680" t="s">
        <v>254</v>
      </c>
      <c r="H96" s="547"/>
    </row>
    <row r="97" spans="1:15" ht="15" customHeight="1">
      <c r="A97" s="619" t="s">
        <v>255</v>
      </c>
      <c r="B97" s="557">
        <v>901</v>
      </c>
      <c r="C97" s="78"/>
      <c r="D97" s="79"/>
      <c r="E97" s="79"/>
      <c r="F97" s="665" t="s">
        <v>254</v>
      </c>
      <c r="G97" s="680" t="s">
        <v>254</v>
      </c>
      <c r="H97" s="547"/>
    </row>
    <row r="98" spans="1:15" ht="23.25" customHeight="1">
      <c r="A98" s="622" t="s">
        <v>308</v>
      </c>
      <c r="B98" s="623"/>
      <c r="C98" s="80"/>
      <c r="D98" s="81"/>
      <c r="E98" s="81"/>
      <c r="F98" s="681" t="s">
        <v>254</v>
      </c>
      <c r="G98" s="682" t="s">
        <v>254</v>
      </c>
      <c r="H98" s="547"/>
    </row>
    <row r="99" spans="1:15" ht="15" customHeight="1">
      <c r="A99" s="626" t="s">
        <v>373</v>
      </c>
      <c r="B99" s="627">
        <v>902</v>
      </c>
      <c r="C99" s="628" t="e">
        <f t="shared" ref="C99:E99" si="11">C98/(C41+C50)</f>
        <v>#DIV/0!</v>
      </c>
      <c r="D99" s="628" t="e">
        <f t="shared" si="11"/>
        <v>#DIV/0!</v>
      </c>
      <c r="E99" s="628" t="e">
        <f t="shared" si="11"/>
        <v>#DIV/0!</v>
      </c>
      <c r="F99" s="561" t="s">
        <v>254</v>
      </c>
      <c r="G99" s="683" t="s">
        <v>254</v>
      </c>
      <c r="H99" s="547"/>
    </row>
    <row r="100" spans="1:15" ht="15" customHeight="1">
      <c r="A100" s="626" t="s">
        <v>340</v>
      </c>
      <c r="B100" s="627">
        <v>903</v>
      </c>
      <c r="C100" s="628" t="e">
        <f>C98/C53</f>
        <v>#DIV/0!</v>
      </c>
      <c r="D100" s="628" t="e">
        <f t="shared" ref="D100:E100" si="12">D98/D53</f>
        <v>#DIV/0!</v>
      </c>
      <c r="E100" s="628" t="e">
        <f t="shared" si="12"/>
        <v>#DIV/0!</v>
      </c>
      <c r="F100" s="561" t="s">
        <v>254</v>
      </c>
      <c r="G100" s="683" t="s">
        <v>254</v>
      </c>
      <c r="H100" s="547"/>
    </row>
    <row r="101" spans="1:15" ht="23.25" customHeight="1" thickBot="1">
      <c r="A101" s="631" t="s">
        <v>349</v>
      </c>
      <c r="B101" s="632">
        <v>905</v>
      </c>
      <c r="C101" s="633" t="e">
        <f>(C41+C50)/C53</f>
        <v>#DIV/0!</v>
      </c>
      <c r="D101" s="633" t="e">
        <f t="shared" ref="D101:E101" si="13">(D41+D50)/D53</f>
        <v>#DIV/0!</v>
      </c>
      <c r="E101" s="633" t="e">
        <f t="shared" si="13"/>
        <v>#DIV/0!</v>
      </c>
      <c r="F101" s="684" t="s">
        <v>254</v>
      </c>
      <c r="G101" s="685" t="s">
        <v>254</v>
      </c>
      <c r="H101" s="547"/>
    </row>
    <row r="102" spans="1:15" ht="16.5" customHeight="1">
      <c r="A102" s="636" t="s">
        <v>309</v>
      </c>
      <c r="B102" s="637"/>
      <c r="C102" s="637"/>
      <c r="D102" s="637"/>
      <c r="E102" s="637"/>
      <c r="F102" s="637"/>
      <c r="G102" s="547"/>
      <c r="H102" s="547"/>
    </row>
    <row r="103" spans="1:15" ht="36.75">
      <c r="A103" s="638" t="s">
        <v>310</v>
      </c>
      <c r="B103" s="639"/>
      <c r="C103" s="639"/>
      <c r="D103" s="639"/>
      <c r="E103" s="639"/>
      <c r="F103" s="639"/>
      <c r="G103" s="639"/>
    </row>
    <row r="104" spans="1:15" ht="25.5">
      <c r="A104" s="638" t="s">
        <v>311</v>
      </c>
      <c r="B104" s="637"/>
      <c r="C104" s="637"/>
      <c r="D104" s="637"/>
      <c r="E104" s="637"/>
      <c r="F104" s="637"/>
      <c r="G104" s="547"/>
      <c r="H104" s="228"/>
      <c r="I104" s="228"/>
      <c r="J104" s="228"/>
      <c r="K104" s="228"/>
    </row>
    <row r="105" spans="1:15" ht="25.5">
      <c r="A105" s="638" t="s">
        <v>312</v>
      </c>
      <c r="B105" s="637"/>
      <c r="C105" s="637"/>
      <c r="D105" s="637"/>
      <c r="E105" s="637"/>
      <c r="F105" s="637"/>
      <c r="G105" s="547"/>
      <c r="H105" s="228"/>
      <c r="I105" s="228"/>
      <c r="J105" s="228"/>
      <c r="K105" s="228"/>
    </row>
    <row r="106" spans="1:15" ht="15">
      <c r="A106" s="640"/>
      <c r="B106" s="637"/>
      <c r="C106" s="637"/>
      <c r="D106" s="637"/>
      <c r="E106" s="637"/>
      <c r="F106" s="637"/>
      <c r="G106" s="547"/>
      <c r="H106" s="228"/>
      <c r="I106" s="228"/>
      <c r="J106" s="228"/>
      <c r="K106" s="228"/>
    </row>
    <row r="107" spans="1:15" s="228" customFormat="1" ht="12.75" customHeight="1">
      <c r="A107" s="654" t="s">
        <v>46</v>
      </c>
      <c r="B107" s="652"/>
      <c r="C107" s="654"/>
      <c r="D107" s="332"/>
      <c r="E107" s="332"/>
      <c r="F107" s="332"/>
      <c r="H107" s="333"/>
      <c r="I107" s="333"/>
      <c r="J107" s="333"/>
      <c r="K107" s="333"/>
    </row>
    <row r="108" spans="1:15" s="228" customFormat="1" ht="10.5" customHeight="1">
      <c r="A108" s="232" t="s">
        <v>96</v>
      </c>
      <c r="B108" s="652"/>
      <c r="C108" s="232"/>
      <c r="D108" s="232"/>
      <c r="E108" s="232"/>
      <c r="F108" s="232"/>
      <c r="G108" s="232"/>
    </row>
    <row r="109" spans="1:15" s="228" customFormat="1">
      <c r="A109" s="1071" t="s">
        <v>47</v>
      </c>
      <c r="B109" s="1071"/>
      <c r="C109" s="107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</row>
    <row r="110" spans="1:15" s="228" customFormat="1">
      <c r="A110" s="653" t="s">
        <v>350</v>
      </c>
      <c r="B110" s="653"/>
      <c r="C110" s="653"/>
      <c r="D110" s="653"/>
      <c r="E110" s="653"/>
      <c r="F110" s="653"/>
      <c r="G110" s="653"/>
      <c r="H110" s="653"/>
      <c r="I110" s="653"/>
      <c r="J110" s="653"/>
      <c r="K110" s="653"/>
      <c r="L110" s="653"/>
      <c r="M110" s="653"/>
      <c r="N110" s="653"/>
      <c r="O110" s="653"/>
    </row>
    <row r="111" spans="1:15" s="228" customFormat="1">
      <c r="A111" s="653"/>
      <c r="B111" s="653"/>
      <c r="C111" s="653"/>
      <c r="D111" s="653"/>
      <c r="E111" s="653"/>
      <c r="F111" s="653"/>
      <c r="G111" s="653"/>
      <c r="H111" s="653"/>
      <c r="I111" s="653"/>
      <c r="J111" s="653"/>
      <c r="K111" s="653"/>
      <c r="L111" s="653"/>
      <c r="M111" s="653"/>
      <c r="N111" s="653"/>
      <c r="O111" s="653"/>
    </row>
    <row r="112" spans="1:15" s="152" customFormat="1" ht="18.75" customHeight="1">
      <c r="A112" s="310" t="s">
        <v>22</v>
      </c>
      <c r="B112" s="1138"/>
      <c r="C112" s="1138"/>
      <c r="D112" s="1024"/>
      <c r="E112" s="1024"/>
      <c r="F112" s="148"/>
    </row>
    <row r="113" spans="1:15" s="152" customFormat="1" ht="12" customHeight="1">
      <c r="A113" s="311"/>
      <c r="B113" s="1021" t="s">
        <v>23</v>
      </c>
      <c r="C113" s="1021"/>
      <c r="D113" s="1021" t="s">
        <v>24</v>
      </c>
      <c r="E113" s="1021"/>
      <c r="F113" s="335"/>
    </row>
    <row r="114" spans="1:15" s="152" customFormat="1" ht="17.25" customHeight="1">
      <c r="A114" s="310" t="s">
        <v>287</v>
      </c>
      <c r="B114" s="1085"/>
      <c r="C114" s="1085"/>
      <c r="D114" s="1025"/>
      <c r="E114" s="1025"/>
      <c r="F114" s="148"/>
    </row>
    <row r="115" spans="1:15" s="152" customFormat="1" ht="11.25" customHeight="1">
      <c r="A115" s="311"/>
      <c r="B115" s="1021" t="s">
        <v>23</v>
      </c>
      <c r="C115" s="1021"/>
      <c r="D115" s="1021" t="s">
        <v>24</v>
      </c>
      <c r="E115" s="1021"/>
      <c r="F115" s="335"/>
    </row>
    <row r="116" spans="1:15" s="152" customFormat="1" ht="15.75" customHeight="1">
      <c r="A116" s="310" t="s">
        <v>291</v>
      </c>
      <c r="B116" s="1138"/>
      <c r="C116" s="1138"/>
      <c r="D116" s="1024"/>
      <c r="E116" s="1024"/>
      <c r="F116" s="148"/>
    </row>
    <row r="117" spans="1:15" s="152" customFormat="1" ht="12.75" customHeight="1">
      <c r="A117" s="312"/>
      <c r="B117" s="1021" t="s">
        <v>23</v>
      </c>
      <c r="C117" s="1021"/>
      <c r="D117" s="1021" t="s">
        <v>24</v>
      </c>
      <c r="E117" s="1021"/>
      <c r="F117" s="335"/>
    </row>
    <row r="118" spans="1:15" s="152" customFormat="1" ht="12.75" customHeight="1">
      <c r="A118" s="312"/>
      <c r="B118" s="668"/>
      <c r="C118" s="668"/>
      <c r="D118" s="668"/>
      <c r="E118" s="668"/>
      <c r="F118" s="335"/>
    </row>
    <row r="119" spans="1:15" s="152" customFormat="1" ht="12.75" customHeight="1">
      <c r="A119" s="312"/>
      <c r="B119" s="668"/>
      <c r="C119" s="668"/>
      <c r="D119" s="668"/>
      <c r="E119" s="668"/>
      <c r="F119" s="335"/>
    </row>
    <row r="120" spans="1:15" s="152" customFormat="1" ht="15.75">
      <c r="A120" s="336" t="s">
        <v>117</v>
      </c>
      <c r="B120" s="337"/>
      <c r="C120" s="337"/>
      <c r="D120" s="337"/>
      <c r="E120" s="337"/>
      <c r="F120" s="337"/>
    </row>
    <row r="121" spans="1:15" s="152" customFormat="1" ht="15"/>
    <row r="122" spans="1:15" s="228" customFormat="1">
      <c r="A122" s="653"/>
      <c r="B122" s="653"/>
      <c r="C122" s="653"/>
      <c r="D122" s="653"/>
      <c r="E122" s="653"/>
      <c r="F122" s="653"/>
      <c r="G122" s="653"/>
      <c r="H122" s="653"/>
      <c r="I122" s="653"/>
      <c r="J122" s="653"/>
      <c r="K122" s="653"/>
      <c r="L122" s="653"/>
      <c r="M122" s="653"/>
      <c r="N122" s="653"/>
      <c r="O122" s="653"/>
    </row>
    <row r="123" spans="1:15" s="228" customFormat="1">
      <c r="A123" s="653"/>
      <c r="B123" s="653"/>
      <c r="C123" s="653"/>
      <c r="D123" s="653"/>
      <c r="E123" s="653"/>
      <c r="F123" s="653"/>
      <c r="G123" s="653"/>
      <c r="H123" s="653"/>
      <c r="I123" s="653"/>
      <c r="J123" s="653"/>
      <c r="K123" s="653"/>
      <c r="L123" s="653"/>
      <c r="M123" s="653"/>
      <c r="N123" s="653"/>
      <c r="O123" s="653"/>
    </row>
    <row r="124" spans="1:15" s="228" customFormat="1">
      <c r="A124" s="653"/>
      <c r="B124" s="653"/>
      <c r="C124" s="653"/>
      <c r="D124" s="653"/>
      <c r="E124" s="653"/>
      <c r="F124" s="653"/>
      <c r="G124" s="653"/>
      <c r="H124" s="653"/>
      <c r="I124" s="653"/>
      <c r="J124" s="653"/>
      <c r="K124" s="653"/>
      <c r="L124" s="653"/>
      <c r="M124" s="653"/>
      <c r="N124" s="653"/>
      <c r="O124" s="653"/>
    </row>
  </sheetData>
  <mergeCells count="32">
    <mergeCell ref="A13:F13"/>
    <mergeCell ref="E1:G1"/>
    <mergeCell ref="E2:G2"/>
    <mergeCell ref="F3:G3"/>
    <mergeCell ref="A4:G4"/>
    <mergeCell ref="A5:G5"/>
    <mergeCell ref="A6:G6"/>
    <mergeCell ref="A7:G7"/>
    <mergeCell ref="B8:C8"/>
    <mergeCell ref="A10:E10"/>
    <mergeCell ref="A11:E11"/>
    <mergeCell ref="A12:E12"/>
    <mergeCell ref="A14:E14"/>
    <mergeCell ref="A15:E15"/>
    <mergeCell ref="B16:E16"/>
    <mergeCell ref="A18:A19"/>
    <mergeCell ref="B18:B19"/>
    <mergeCell ref="C18:E18"/>
    <mergeCell ref="F18:G18"/>
    <mergeCell ref="A109:O109"/>
    <mergeCell ref="B112:C112"/>
    <mergeCell ref="D112:E112"/>
    <mergeCell ref="B113:C113"/>
    <mergeCell ref="D113:E113"/>
    <mergeCell ref="B117:C117"/>
    <mergeCell ref="D117:E117"/>
    <mergeCell ref="B114:C114"/>
    <mergeCell ref="D114:E114"/>
    <mergeCell ref="B115:C115"/>
    <mergeCell ref="D115:E115"/>
    <mergeCell ref="B116:C116"/>
    <mergeCell ref="D116:E116"/>
  </mergeCells>
  <pageMargins left="0.7" right="0.7" top="0.75" bottom="0.75" header="0.3" footer="0.3"/>
  <pageSetup paperSize="9" scale="76" orientation="portrait" verticalDpi="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86"/>
  <sheetViews>
    <sheetView view="pageBreakPreview" zoomScale="130" zoomScaleNormal="106" zoomScaleSheetLayoutView="130" workbookViewId="0">
      <selection activeCell="D73" sqref="D73"/>
    </sheetView>
  </sheetViews>
  <sheetFormatPr defaultRowHeight="12.75"/>
  <cols>
    <col min="1" max="1" width="29" style="203" customWidth="1"/>
    <col min="2" max="2" width="5.85546875" style="204" customWidth="1"/>
    <col min="3" max="3" width="7.7109375" style="203" customWidth="1"/>
    <col min="4" max="4" width="7.28515625" style="203" customWidth="1"/>
    <col min="5" max="5" width="7.7109375" style="203" customWidth="1"/>
    <col min="6" max="7" width="7.28515625" style="203" customWidth="1"/>
    <col min="8" max="9" width="6.85546875" style="203" customWidth="1"/>
    <col min="10" max="11" width="7.7109375" style="203" customWidth="1"/>
    <col min="12" max="15" width="7.85546875" style="203" customWidth="1"/>
    <col min="16" max="255" width="9.140625" style="203"/>
    <col min="256" max="256" width="5.28515625" style="203" customWidth="1"/>
    <col min="257" max="257" width="29" style="203" customWidth="1"/>
    <col min="258" max="258" width="5.42578125" style="203" customWidth="1"/>
    <col min="259" max="259" width="7.7109375" style="203" customWidth="1"/>
    <col min="260" max="263" width="7.28515625" style="203" customWidth="1"/>
    <col min="264" max="265" width="6.85546875" style="203" customWidth="1"/>
    <col min="266" max="267" width="7.7109375" style="203" customWidth="1"/>
    <col min="268" max="271" width="7.85546875" style="203" customWidth="1"/>
    <col min="272" max="511" width="9.140625" style="203"/>
    <col min="512" max="512" width="5.28515625" style="203" customWidth="1"/>
    <col min="513" max="513" width="29" style="203" customWidth="1"/>
    <col min="514" max="514" width="5.42578125" style="203" customWidth="1"/>
    <col min="515" max="515" width="7.7109375" style="203" customWidth="1"/>
    <col min="516" max="519" width="7.28515625" style="203" customWidth="1"/>
    <col min="520" max="521" width="6.85546875" style="203" customWidth="1"/>
    <col min="522" max="523" width="7.7109375" style="203" customWidth="1"/>
    <col min="524" max="527" width="7.85546875" style="203" customWidth="1"/>
    <col min="528" max="767" width="9.140625" style="203"/>
    <col min="768" max="768" width="5.28515625" style="203" customWidth="1"/>
    <col min="769" max="769" width="29" style="203" customWidth="1"/>
    <col min="770" max="770" width="5.42578125" style="203" customWidth="1"/>
    <col min="771" max="771" width="7.7109375" style="203" customWidth="1"/>
    <col min="772" max="775" width="7.28515625" style="203" customWidth="1"/>
    <col min="776" max="777" width="6.85546875" style="203" customWidth="1"/>
    <col min="778" max="779" width="7.7109375" style="203" customWidth="1"/>
    <col min="780" max="783" width="7.85546875" style="203" customWidth="1"/>
    <col min="784" max="1023" width="9.140625" style="203"/>
    <col min="1024" max="1024" width="5.28515625" style="203" customWidth="1"/>
    <col min="1025" max="1025" width="29" style="203" customWidth="1"/>
    <col min="1026" max="1026" width="5.42578125" style="203" customWidth="1"/>
    <col min="1027" max="1027" width="7.7109375" style="203" customWidth="1"/>
    <col min="1028" max="1031" width="7.28515625" style="203" customWidth="1"/>
    <col min="1032" max="1033" width="6.85546875" style="203" customWidth="1"/>
    <col min="1034" max="1035" width="7.7109375" style="203" customWidth="1"/>
    <col min="1036" max="1039" width="7.85546875" style="203" customWidth="1"/>
    <col min="1040" max="1279" width="9.140625" style="203"/>
    <col min="1280" max="1280" width="5.28515625" style="203" customWidth="1"/>
    <col min="1281" max="1281" width="29" style="203" customWidth="1"/>
    <col min="1282" max="1282" width="5.42578125" style="203" customWidth="1"/>
    <col min="1283" max="1283" width="7.7109375" style="203" customWidth="1"/>
    <col min="1284" max="1287" width="7.28515625" style="203" customWidth="1"/>
    <col min="1288" max="1289" width="6.85546875" style="203" customWidth="1"/>
    <col min="1290" max="1291" width="7.7109375" style="203" customWidth="1"/>
    <col min="1292" max="1295" width="7.85546875" style="203" customWidth="1"/>
    <col min="1296" max="1535" width="9.140625" style="203"/>
    <col min="1536" max="1536" width="5.28515625" style="203" customWidth="1"/>
    <col min="1537" max="1537" width="29" style="203" customWidth="1"/>
    <col min="1538" max="1538" width="5.42578125" style="203" customWidth="1"/>
    <col min="1539" max="1539" width="7.7109375" style="203" customWidth="1"/>
    <col min="1540" max="1543" width="7.28515625" style="203" customWidth="1"/>
    <col min="1544" max="1545" width="6.85546875" style="203" customWidth="1"/>
    <col min="1546" max="1547" width="7.7109375" style="203" customWidth="1"/>
    <col min="1548" max="1551" width="7.85546875" style="203" customWidth="1"/>
    <col min="1552" max="1791" width="9.140625" style="203"/>
    <col min="1792" max="1792" width="5.28515625" style="203" customWidth="1"/>
    <col min="1793" max="1793" width="29" style="203" customWidth="1"/>
    <col min="1794" max="1794" width="5.42578125" style="203" customWidth="1"/>
    <col min="1795" max="1795" width="7.7109375" style="203" customWidth="1"/>
    <col min="1796" max="1799" width="7.28515625" style="203" customWidth="1"/>
    <col min="1800" max="1801" width="6.85546875" style="203" customWidth="1"/>
    <col min="1802" max="1803" width="7.7109375" style="203" customWidth="1"/>
    <col min="1804" max="1807" width="7.85546875" style="203" customWidth="1"/>
    <col min="1808" max="2047" width="9.140625" style="203"/>
    <col min="2048" max="2048" width="5.28515625" style="203" customWidth="1"/>
    <col min="2049" max="2049" width="29" style="203" customWidth="1"/>
    <col min="2050" max="2050" width="5.42578125" style="203" customWidth="1"/>
    <col min="2051" max="2051" width="7.7109375" style="203" customWidth="1"/>
    <col min="2052" max="2055" width="7.28515625" style="203" customWidth="1"/>
    <col min="2056" max="2057" width="6.85546875" style="203" customWidth="1"/>
    <col min="2058" max="2059" width="7.7109375" style="203" customWidth="1"/>
    <col min="2060" max="2063" width="7.85546875" style="203" customWidth="1"/>
    <col min="2064" max="2303" width="9.140625" style="203"/>
    <col min="2304" max="2304" width="5.28515625" style="203" customWidth="1"/>
    <col min="2305" max="2305" width="29" style="203" customWidth="1"/>
    <col min="2306" max="2306" width="5.42578125" style="203" customWidth="1"/>
    <col min="2307" max="2307" width="7.7109375" style="203" customWidth="1"/>
    <col min="2308" max="2311" width="7.28515625" style="203" customWidth="1"/>
    <col min="2312" max="2313" width="6.85546875" style="203" customWidth="1"/>
    <col min="2314" max="2315" width="7.7109375" style="203" customWidth="1"/>
    <col min="2316" max="2319" width="7.85546875" style="203" customWidth="1"/>
    <col min="2320" max="2559" width="9.140625" style="203"/>
    <col min="2560" max="2560" width="5.28515625" style="203" customWidth="1"/>
    <col min="2561" max="2561" width="29" style="203" customWidth="1"/>
    <col min="2562" max="2562" width="5.42578125" style="203" customWidth="1"/>
    <col min="2563" max="2563" width="7.7109375" style="203" customWidth="1"/>
    <col min="2564" max="2567" width="7.28515625" style="203" customWidth="1"/>
    <col min="2568" max="2569" width="6.85546875" style="203" customWidth="1"/>
    <col min="2570" max="2571" width="7.7109375" style="203" customWidth="1"/>
    <col min="2572" max="2575" width="7.85546875" style="203" customWidth="1"/>
    <col min="2576" max="2815" width="9.140625" style="203"/>
    <col min="2816" max="2816" width="5.28515625" style="203" customWidth="1"/>
    <col min="2817" max="2817" width="29" style="203" customWidth="1"/>
    <col min="2818" max="2818" width="5.42578125" style="203" customWidth="1"/>
    <col min="2819" max="2819" width="7.7109375" style="203" customWidth="1"/>
    <col min="2820" max="2823" width="7.28515625" style="203" customWidth="1"/>
    <col min="2824" max="2825" width="6.85546875" style="203" customWidth="1"/>
    <col min="2826" max="2827" width="7.7109375" style="203" customWidth="1"/>
    <col min="2828" max="2831" width="7.85546875" style="203" customWidth="1"/>
    <col min="2832" max="3071" width="9.140625" style="203"/>
    <col min="3072" max="3072" width="5.28515625" style="203" customWidth="1"/>
    <col min="3073" max="3073" width="29" style="203" customWidth="1"/>
    <col min="3074" max="3074" width="5.42578125" style="203" customWidth="1"/>
    <col min="3075" max="3075" width="7.7109375" style="203" customWidth="1"/>
    <col min="3076" max="3079" width="7.28515625" style="203" customWidth="1"/>
    <col min="3080" max="3081" width="6.85546875" style="203" customWidth="1"/>
    <col min="3082" max="3083" width="7.7109375" style="203" customWidth="1"/>
    <col min="3084" max="3087" width="7.85546875" style="203" customWidth="1"/>
    <col min="3088" max="3327" width="9.140625" style="203"/>
    <col min="3328" max="3328" width="5.28515625" style="203" customWidth="1"/>
    <col min="3329" max="3329" width="29" style="203" customWidth="1"/>
    <col min="3330" max="3330" width="5.42578125" style="203" customWidth="1"/>
    <col min="3331" max="3331" width="7.7109375" style="203" customWidth="1"/>
    <col min="3332" max="3335" width="7.28515625" style="203" customWidth="1"/>
    <col min="3336" max="3337" width="6.85546875" style="203" customWidth="1"/>
    <col min="3338" max="3339" width="7.7109375" style="203" customWidth="1"/>
    <col min="3340" max="3343" width="7.85546875" style="203" customWidth="1"/>
    <col min="3344" max="3583" width="9.140625" style="203"/>
    <col min="3584" max="3584" width="5.28515625" style="203" customWidth="1"/>
    <col min="3585" max="3585" width="29" style="203" customWidth="1"/>
    <col min="3586" max="3586" width="5.42578125" style="203" customWidth="1"/>
    <col min="3587" max="3587" width="7.7109375" style="203" customWidth="1"/>
    <col min="3588" max="3591" width="7.28515625" style="203" customWidth="1"/>
    <col min="3592" max="3593" width="6.85546875" style="203" customWidth="1"/>
    <col min="3594" max="3595" width="7.7109375" style="203" customWidth="1"/>
    <col min="3596" max="3599" width="7.85546875" style="203" customWidth="1"/>
    <col min="3600" max="3839" width="9.140625" style="203"/>
    <col min="3840" max="3840" width="5.28515625" style="203" customWidth="1"/>
    <col min="3841" max="3841" width="29" style="203" customWidth="1"/>
    <col min="3842" max="3842" width="5.42578125" style="203" customWidth="1"/>
    <col min="3843" max="3843" width="7.7109375" style="203" customWidth="1"/>
    <col min="3844" max="3847" width="7.28515625" style="203" customWidth="1"/>
    <col min="3848" max="3849" width="6.85546875" style="203" customWidth="1"/>
    <col min="3850" max="3851" width="7.7109375" style="203" customWidth="1"/>
    <col min="3852" max="3855" width="7.85546875" style="203" customWidth="1"/>
    <col min="3856" max="4095" width="9.140625" style="203"/>
    <col min="4096" max="4096" width="5.28515625" style="203" customWidth="1"/>
    <col min="4097" max="4097" width="29" style="203" customWidth="1"/>
    <col min="4098" max="4098" width="5.42578125" style="203" customWidth="1"/>
    <col min="4099" max="4099" width="7.7109375" style="203" customWidth="1"/>
    <col min="4100" max="4103" width="7.28515625" style="203" customWidth="1"/>
    <col min="4104" max="4105" width="6.85546875" style="203" customWidth="1"/>
    <col min="4106" max="4107" width="7.7109375" style="203" customWidth="1"/>
    <col min="4108" max="4111" width="7.85546875" style="203" customWidth="1"/>
    <col min="4112" max="4351" width="9.140625" style="203"/>
    <col min="4352" max="4352" width="5.28515625" style="203" customWidth="1"/>
    <col min="4353" max="4353" width="29" style="203" customWidth="1"/>
    <col min="4354" max="4354" width="5.42578125" style="203" customWidth="1"/>
    <col min="4355" max="4355" width="7.7109375" style="203" customWidth="1"/>
    <col min="4356" max="4359" width="7.28515625" style="203" customWidth="1"/>
    <col min="4360" max="4361" width="6.85546875" style="203" customWidth="1"/>
    <col min="4362" max="4363" width="7.7109375" style="203" customWidth="1"/>
    <col min="4364" max="4367" width="7.85546875" style="203" customWidth="1"/>
    <col min="4368" max="4607" width="9.140625" style="203"/>
    <col min="4608" max="4608" width="5.28515625" style="203" customWidth="1"/>
    <col min="4609" max="4609" width="29" style="203" customWidth="1"/>
    <col min="4610" max="4610" width="5.42578125" style="203" customWidth="1"/>
    <col min="4611" max="4611" width="7.7109375" style="203" customWidth="1"/>
    <col min="4612" max="4615" width="7.28515625" style="203" customWidth="1"/>
    <col min="4616" max="4617" width="6.85546875" style="203" customWidth="1"/>
    <col min="4618" max="4619" width="7.7109375" style="203" customWidth="1"/>
    <col min="4620" max="4623" width="7.85546875" style="203" customWidth="1"/>
    <col min="4624" max="4863" width="9.140625" style="203"/>
    <col min="4864" max="4864" width="5.28515625" style="203" customWidth="1"/>
    <col min="4865" max="4865" width="29" style="203" customWidth="1"/>
    <col min="4866" max="4866" width="5.42578125" style="203" customWidth="1"/>
    <col min="4867" max="4867" width="7.7109375" style="203" customWidth="1"/>
    <col min="4868" max="4871" width="7.28515625" style="203" customWidth="1"/>
    <col min="4872" max="4873" width="6.85546875" style="203" customWidth="1"/>
    <col min="4874" max="4875" width="7.7109375" style="203" customWidth="1"/>
    <col min="4876" max="4879" width="7.85546875" style="203" customWidth="1"/>
    <col min="4880" max="5119" width="9.140625" style="203"/>
    <col min="5120" max="5120" width="5.28515625" style="203" customWidth="1"/>
    <col min="5121" max="5121" width="29" style="203" customWidth="1"/>
    <col min="5122" max="5122" width="5.42578125" style="203" customWidth="1"/>
    <col min="5123" max="5123" width="7.7109375" style="203" customWidth="1"/>
    <col min="5124" max="5127" width="7.28515625" style="203" customWidth="1"/>
    <col min="5128" max="5129" width="6.85546875" style="203" customWidth="1"/>
    <col min="5130" max="5131" width="7.7109375" style="203" customWidth="1"/>
    <col min="5132" max="5135" width="7.85546875" style="203" customWidth="1"/>
    <col min="5136" max="5375" width="9.140625" style="203"/>
    <col min="5376" max="5376" width="5.28515625" style="203" customWidth="1"/>
    <col min="5377" max="5377" width="29" style="203" customWidth="1"/>
    <col min="5378" max="5378" width="5.42578125" style="203" customWidth="1"/>
    <col min="5379" max="5379" width="7.7109375" style="203" customWidth="1"/>
    <col min="5380" max="5383" width="7.28515625" style="203" customWidth="1"/>
    <col min="5384" max="5385" width="6.85546875" style="203" customWidth="1"/>
    <col min="5386" max="5387" width="7.7109375" style="203" customWidth="1"/>
    <col min="5388" max="5391" width="7.85546875" style="203" customWidth="1"/>
    <col min="5392" max="5631" width="9.140625" style="203"/>
    <col min="5632" max="5632" width="5.28515625" style="203" customWidth="1"/>
    <col min="5633" max="5633" width="29" style="203" customWidth="1"/>
    <col min="5634" max="5634" width="5.42578125" style="203" customWidth="1"/>
    <col min="5635" max="5635" width="7.7109375" style="203" customWidth="1"/>
    <col min="5636" max="5639" width="7.28515625" style="203" customWidth="1"/>
    <col min="5640" max="5641" width="6.85546875" style="203" customWidth="1"/>
    <col min="5642" max="5643" width="7.7109375" style="203" customWidth="1"/>
    <col min="5644" max="5647" width="7.85546875" style="203" customWidth="1"/>
    <col min="5648" max="5887" width="9.140625" style="203"/>
    <col min="5888" max="5888" width="5.28515625" style="203" customWidth="1"/>
    <col min="5889" max="5889" width="29" style="203" customWidth="1"/>
    <col min="5890" max="5890" width="5.42578125" style="203" customWidth="1"/>
    <col min="5891" max="5891" width="7.7109375" style="203" customWidth="1"/>
    <col min="5892" max="5895" width="7.28515625" style="203" customWidth="1"/>
    <col min="5896" max="5897" width="6.85546875" style="203" customWidth="1"/>
    <col min="5898" max="5899" width="7.7109375" style="203" customWidth="1"/>
    <col min="5900" max="5903" width="7.85546875" style="203" customWidth="1"/>
    <col min="5904" max="6143" width="9.140625" style="203"/>
    <col min="6144" max="6144" width="5.28515625" style="203" customWidth="1"/>
    <col min="6145" max="6145" width="29" style="203" customWidth="1"/>
    <col min="6146" max="6146" width="5.42578125" style="203" customWidth="1"/>
    <col min="6147" max="6147" width="7.7109375" style="203" customWidth="1"/>
    <col min="6148" max="6151" width="7.28515625" style="203" customWidth="1"/>
    <col min="6152" max="6153" width="6.85546875" style="203" customWidth="1"/>
    <col min="6154" max="6155" width="7.7109375" style="203" customWidth="1"/>
    <col min="6156" max="6159" width="7.85546875" style="203" customWidth="1"/>
    <col min="6160" max="6399" width="9.140625" style="203"/>
    <col min="6400" max="6400" width="5.28515625" style="203" customWidth="1"/>
    <col min="6401" max="6401" width="29" style="203" customWidth="1"/>
    <col min="6402" max="6402" width="5.42578125" style="203" customWidth="1"/>
    <col min="6403" max="6403" width="7.7109375" style="203" customWidth="1"/>
    <col min="6404" max="6407" width="7.28515625" style="203" customWidth="1"/>
    <col min="6408" max="6409" width="6.85546875" style="203" customWidth="1"/>
    <col min="6410" max="6411" width="7.7109375" style="203" customWidth="1"/>
    <col min="6412" max="6415" width="7.85546875" style="203" customWidth="1"/>
    <col min="6416" max="6655" width="9.140625" style="203"/>
    <col min="6656" max="6656" width="5.28515625" style="203" customWidth="1"/>
    <col min="6657" max="6657" width="29" style="203" customWidth="1"/>
    <col min="6658" max="6658" width="5.42578125" style="203" customWidth="1"/>
    <col min="6659" max="6659" width="7.7109375" style="203" customWidth="1"/>
    <col min="6660" max="6663" width="7.28515625" style="203" customWidth="1"/>
    <col min="6664" max="6665" width="6.85546875" style="203" customWidth="1"/>
    <col min="6666" max="6667" width="7.7109375" style="203" customWidth="1"/>
    <col min="6668" max="6671" width="7.85546875" style="203" customWidth="1"/>
    <col min="6672" max="6911" width="9.140625" style="203"/>
    <col min="6912" max="6912" width="5.28515625" style="203" customWidth="1"/>
    <col min="6913" max="6913" width="29" style="203" customWidth="1"/>
    <col min="6914" max="6914" width="5.42578125" style="203" customWidth="1"/>
    <col min="6915" max="6915" width="7.7109375" style="203" customWidth="1"/>
    <col min="6916" max="6919" width="7.28515625" style="203" customWidth="1"/>
    <col min="6920" max="6921" width="6.85546875" style="203" customWidth="1"/>
    <col min="6922" max="6923" width="7.7109375" style="203" customWidth="1"/>
    <col min="6924" max="6927" width="7.85546875" style="203" customWidth="1"/>
    <col min="6928" max="7167" width="9.140625" style="203"/>
    <col min="7168" max="7168" width="5.28515625" style="203" customWidth="1"/>
    <col min="7169" max="7169" width="29" style="203" customWidth="1"/>
    <col min="7170" max="7170" width="5.42578125" style="203" customWidth="1"/>
    <col min="7171" max="7171" width="7.7109375" style="203" customWidth="1"/>
    <col min="7172" max="7175" width="7.28515625" style="203" customWidth="1"/>
    <col min="7176" max="7177" width="6.85546875" style="203" customWidth="1"/>
    <col min="7178" max="7179" width="7.7109375" style="203" customWidth="1"/>
    <col min="7180" max="7183" width="7.85546875" style="203" customWidth="1"/>
    <col min="7184" max="7423" width="9.140625" style="203"/>
    <col min="7424" max="7424" width="5.28515625" style="203" customWidth="1"/>
    <col min="7425" max="7425" width="29" style="203" customWidth="1"/>
    <col min="7426" max="7426" width="5.42578125" style="203" customWidth="1"/>
    <col min="7427" max="7427" width="7.7109375" style="203" customWidth="1"/>
    <col min="7428" max="7431" width="7.28515625" style="203" customWidth="1"/>
    <col min="7432" max="7433" width="6.85546875" style="203" customWidth="1"/>
    <col min="7434" max="7435" width="7.7109375" style="203" customWidth="1"/>
    <col min="7436" max="7439" width="7.85546875" style="203" customWidth="1"/>
    <col min="7440" max="7679" width="9.140625" style="203"/>
    <col min="7680" max="7680" width="5.28515625" style="203" customWidth="1"/>
    <col min="7681" max="7681" width="29" style="203" customWidth="1"/>
    <col min="7682" max="7682" width="5.42578125" style="203" customWidth="1"/>
    <col min="7683" max="7683" width="7.7109375" style="203" customWidth="1"/>
    <col min="7684" max="7687" width="7.28515625" style="203" customWidth="1"/>
    <col min="7688" max="7689" width="6.85546875" style="203" customWidth="1"/>
    <col min="7690" max="7691" width="7.7109375" style="203" customWidth="1"/>
    <col min="7692" max="7695" width="7.85546875" style="203" customWidth="1"/>
    <col min="7696" max="7935" width="9.140625" style="203"/>
    <col min="7936" max="7936" width="5.28515625" style="203" customWidth="1"/>
    <col min="7937" max="7937" width="29" style="203" customWidth="1"/>
    <col min="7938" max="7938" width="5.42578125" style="203" customWidth="1"/>
    <col min="7939" max="7939" width="7.7109375" style="203" customWidth="1"/>
    <col min="7940" max="7943" width="7.28515625" style="203" customWidth="1"/>
    <col min="7944" max="7945" width="6.85546875" style="203" customWidth="1"/>
    <col min="7946" max="7947" width="7.7109375" style="203" customWidth="1"/>
    <col min="7948" max="7951" width="7.85546875" style="203" customWidth="1"/>
    <col min="7952" max="8191" width="9.140625" style="203"/>
    <col min="8192" max="8192" width="5.28515625" style="203" customWidth="1"/>
    <col min="8193" max="8193" width="29" style="203" customWidth="1"/>
    <col min="8194" max="8194" width="5.42578125" style="203" customWidth="1"/>
    <col min="8195" max="8195" width="7.7109375" style="203" customWidth="1"/>
    <col min="8196" max="8199" width="7.28515625" style="203" customWidth="1"/>
    <col min="8200" max="8201" width="6.85546875" style="203" customWidth="1"/>
    <col min="8202" max="8203" width="7.7109375" style="203" customWidth="1"/>
    <col min="8204" max="8207" width="7.85546875" style="203" customWidth="1"/>
    <col min="8208" max="8447" width="9.140625" style="203"/>
    <col min="8448" max="8448" width="5.28515625" style="203" customWidth="1"/>
    <col min="8449" max="8449" width="29" style="203" customWidth="1"/>
    <col min="8450" max="8450" width="5.42578125" style="203" customWidth="1"/>
    <col min="8451" max="8451" width="7.7109375" style="203" customWidth="1"/>
    <col min="8452" max="8455" width="7.28515625" style="203" customWidth="1"/>
    <col min="8456" max="8457" width="6.85546875" style="203" customWidth="1"/>
    <col min="8458" max="8459" width="7.7109375" style="203" customWidth="1"/>
    <col min="8460" max="8463" width="7.85546875" style="203" customWidth="1"/>
    <col min="8464" max="8703" width="9.140625" style="203"/>
    <col min="8704" max="8704" width="5.28515625" style="203" customWidth="1"/>
    <col min="8705" max="8705" width="29" style="203" customWidth="1"/>
    <col min="8706" max="8706" width="5.42578125" style="203" customWidth="1"/>
    <col min="8707" max="8707" width="7.7109375" style="203" customWidth="1"/>
    <col min="8708" max="8711" width="7.28515625" style="203" customWidth="1"/>
    <col min="8712" max="8713" width="6.85546875" style="203" customWidth="1"/>
    <col min="8714" max="8715" width="7.7109375" style="203" customWidth="1"/>
    <col min="8716" max="8719" width="7.85546875" style="203" customWidth="1"/>
    <col min="8720" max="8959" width="9.140625" style="203"/>
    <col min="8960" max="8960" width="5.28515625" style="203" customWidth="1"/>
    <col min="8961" max="8961" width="29" style="203" customWidth="1"/>
    <col min="8962" max="8962" width="5.42578125" style="203" customWidth="1"/>
    <col min="8963" max="8963" width="7.7109375" style="203" customWidth="1"/>
    <col min="8964" max="8967" width="7.28515625" style="203" customWidth="1"/>
    <col min="8968" max="8969" width="6.85546875" style="203" customWidth="1"/>
    <col min="8970" max="8971" width="7.7109375" style="203" customWidth="1"/>
    <col min="8972" max="8975" width="7.85546875" style="203" customWidth="1"/>
    <col min="8976" max="9215" width="9.140625" style="203"/>
    <col min="9216" max="9216" width="5.28515625" style="203" customWidth="1"/>
    <col min="9217" max="9217" width="29" style="203" customWidth="1"/>
    <col min="9218" max="9218" width="5.42578125" style="203" customWidth="1"/>
    <col min="9219" max="9219" width="7.7109375" style="203" customWidth="1"/>
    <col min="9220" max="9223" width="7.28515625" style="203" customWidth="1"/>
    <col min="9224" max="9225" width="6.85546875" style="203" customWidth="1"/>
    <col min="9226" max="9227" width="7.7109375" style="203" customWidth="1"/>
    <col min="9228" max="9231" width="7.85546875" style="203" customWidth="1"/>
    <col min="9232" max="9471" width="9.140625" style="203"/>
    <col min="9472" max="9472" width="5.28515625" style="203" customWidth="1"/>
    <col min="9473" max="9473" width="29" style="203" customWidth="1"/>
    <col min="9474" max="9474" width="5.42578125" style="203" customWidth="1"/>
    <col min="9475" max="9475" width="7.7109375" style="203" customWidth="1"/>
    <col min="9476" max="9479" width="7.28515625" style="203" customWidth="1"/>
    <col min="9480" max="9481" width="6.85546875" style="203" customWidth="1"/>
    <col min="9482" max="9483" width="7.7109375" style="203" customWidth="1"/>
    <col min="9484" max="9487" width="7.85546875" style="203" customWidth="1"/>
    <col min="9488" max="9727" width="9.140625" style="203"/>
    <col min="9728" max="9728" width="5.28515625" style="203" customWidth="1"/>
    <col min="9729" max="9729" width="29" style="203" customWidth="1"/>
    <col min="9730" max="9730" width="5.42578125" style="203" customWidth="1"/>
    <col min="9731" max="9731" width="7.7109375" style="203" customWidth="1"/>
    <col min="9732" max="9735" width="7.28515625" style="203" customWidth="1"/>
    <col min="9736" max="9737" width="6.85546875" style="203" customWidth="1"/>
    <col min="9738" max="9739" width="7.7109375" style="203" customWidth="1"/>
    <col min="9740" max="9743" width="7.85546875" style="203" customWidth="1"/>
    <col min="9744" max="9983" width="9.140625" style="203"/>
    <col min="9984" max="9984" width="5.28515625" style="203" customWidth="1"/>
    <col min="9985" max="9985" width="29" style="203" customWidth="1"/>
    <col min="9986" max="9986" width="5.42578125" style="203" customWidth="1"/>
    <col min="9987" max="9987" width="7.7109375" style="203" customWidth="1"/>
    <col min="9988" max="9991" width="7.28515625" style="203" customWidth="1"/>
    <col min="9992" max="9993" width="6.85546875" style="203" customWidth="1"/>
    <col min="9994" max="9995" width="7.7109375" style="203" customWidth="1"/>
    <col min="9996" max="9999" width="7.85546875" style="203" customWidth="1"/>
    <col min="10000" max="10239" width="9.140625" style="203"/>
    <col min="10240" max="10240" width="5.28515625" style="203" customWidth="1"/>
    <col min="10241" max="10241" width="29" style="203" customWidth="1"/>
    <col min="10242" max="10242" width="5.42578125" style="203" customWidth="1"/>
    <col min="10243" max="10243" width="7.7109375" style="203" customWidth="1"/>
    <col min="10244" max="10247" width="7.28515625" style="203" customWidth="1"/>
    <col min="10248" max="10249" width="6.85546875" style="203" customWidth="1"/>
    <col min="10250" max="10251" width="7.7109375" style="203" customWidth="1"/>
    <col min="10252" max="10255" width="7.85546875" style="203" customWidth="1"/>
    <col min="10256" max="10495" width="9.140625" style="203"/>
    <col min="10496" max="10496" width="5.28515625" style="203" customWidth="1"/>
    <col min="10497" max="10497" width="29" style="203" customWidth="1"/>
    <col min="10498" max="10498" width="5.42578125" style="203" customWidth="1"/>
    <col min="10499" max="10499" width="7.7109375" style="203" customWidth="1"/>
    <col min="10500" max="10503" width="7.28515625" style="203" customWidth="1"/>
    <col min="10504" max="10505" width="6.85546875" style="203" customWidth="1"/>
    <col min="10506" max="10507" width="7.7109375" style="203" customWidth="1"/>
    <col min="10508" max="10511" width="7.85546875" style="203" customWidth="1"/>
    <col min="10512" max="10751" width="9.140625" style="203"/>
    <col min="10752" max="10752" width="5.28515625" style="203" customWidth="1"/>
    <col min="10753" max="10753" width="29" style="203" customWidth="1"/>
    <col min="10754" max="10754" width="5.42578125" style="203" customWidth="1"/>
    <col min="10755" max="10755" width="7.7109375" style="203" customWidth="1"/>
    <col min="10756" max="10759" width="7.28515625" style="203" customWidth="1"/>
    <col min="10760" max="10761" width="6.85546875" style="203" customWidth="1"/>
    <col min="10762" max="10763" width="7.7109375" style="203" customWidth="1"/>
    <col min="10764" max="10767" width="7.85546875" style="203" customWidth="1"/>
    <col min="10768" max="11007" width="9.140625" style="203"/>
    <col min="11008" max="11008" width="5.28515625" style="203" customWidth="1"/>
    <col min="11009" max="11009" width="29" style="203" customWidth="1"/>
    <col min="11010" max="11010" width="5.42578125" style="203" customWidth="1"/>
    <col min="11011" max="11011" width="7.7109375" style="203" customWidth="1"/>
    <col min="11012" max="11015" width="7.28515625" style="203" customWidth="1"/>
    <col min="11016" max="11017" width="6.85546875" style="203" customWidth="1"/>
    <col min="11018" max="11019" width="7.7109375" style="203" customWidth="1"/>
    <col min="11020" max="11023" width="7.85546875" style="203" customWidth="1"/>
    <col min="11024" max="11263" width="9.140625" style="203"/>
    <col min="11264" max="11264" width="5.28515625" style="203" customWidth="1"/>
    <col min="11265" max="11265" width="29" style="203" customWidth="1"/>
    <col min="11266" max="11266" width="5.42578125" style="203" customWidth="1"/>
    <col min="11267" max="11267" width="7.7109375" style="203" customWidth="1"/>
    <col min="11268" max="11271" width="7.28515625" style="203" customWidth="1"/>
    <col min="11272" max="11273" width="6.85546875" style="203" customWidth="1"/>
    <col min="11274" max="11275" width="7.7109375" style="203" customWidth="1"/>
    <col min="11276" max="11279" width="7.85546875" style="203" customWidth="1"/>
    <col min="11280" max="11519" width="9.140625" style="203"/>
    <col min="11520" max="11520" width="5.28515625" style="203" customWidth="1"/>
    <col min="11521" max="11521" width="29" style="203" customWidth="1"/>
    <col min="11522" max="11522" width="5.42578125" style="203" customWidth="1"/>
    <col min="11523" max="11523" width="7.7109375" style="203" customWidth="1"/>
    <col min="11524" max="11527" width="7.28515625" style="203" customWidth="1"/>
    <col min="11528" max="11529" width="6.85546875" style="203" customWidth="1"/>
    <col min="11530" max="11531" width="7.7109375" style="203" customWidth="1"/>
    <col min="11532" max="11535" width="7.85546875" style="203" customWidth="1"/>
    <col min="11536" max="11775" width="9.140625" style="203"/>
    <col min="11776" max="11776" width="5.28515625" style="203" customWidth="1"/>
    <col min="11777" max="11777" width="29" style="203" customWidth="1"/>
    <col min="11778" max="11778" width="5.42578125" style="203" customWidth="1"/>
    <col min="11779" max="11779" width="7.7109375" style="203" customWidth="1"/>
    <col min="11780" max="11783" width="7.28515625" style="203" customWidth="1"/>
    <col min="11784" max="11785" width="6.85546875" style="203" customWidth="1"/>
    <col min="11786" max="11787" width="7.7109375" style="203" customWidth="1"/>
    <col min="11788" max="11791" width="7.85546875" style="203" customWidth="1"/>
    <col min="11792" max="12031" width="9.140625" style="203"/>
    <col min="12032" max="12032" width="5.28515625" style="203" customWidth="1"/>
    <col min="12033" max="12033" width="29" style="203" customWidth="1"/>
    <col min="12034" max="12034" width="5.42578125" style="203" customWidth="1"/>
    <col min="12035" max="12035" width="7.7109375" style="203" customWidth="1"/>
    <col min="12036" max="12039" width="7.28515625" style="203" customWidth="1"/>
    <col min="12040" max="12041" width="6.85546875" style="203" customWidth="1"/>
    <col min="12042" max="12043" width="7.7109375" style="203" customWidth="1"/>
    <col min="12044" max="12047" width="7.85546875" style="203" customWidth="1"/>
    <col min="12048" max="12287" width="9.140625" style="203"/>
    <col min="12288" max="12288" width="5.28515625" style="203" customWidth="1"/>
    <col min="12289" max="12289" width="29" style="203" customWidth="1"/>
    <col min="12290" max="12290" width="5.42578125" style="203" customWidth="1"/>
    <col min="12291" max="12291" width="7.7109375" style="203" customWidth="1"/>
    <col min="12292" max="12295" width="7.28515625" style="203" customWidth="1"/>
    <col min="12296" max="12297" width="6.85546875" style="203" customWidth="1"/>
    <col min="12298" max="12299" width="7.7109375" style="203" customWidth="1"/>
    <col min="12300" max="12303" width="7.85546875" style="203" customWidth="1"/>
    <col min="12304" max="12543" width="9.140625" style="203"/>
    <col min="12544" max="12544" width="5.28515625" style="203" customWidth="1"/>
    <col min="12545" max="12545" width="29" style="203" customWidth="1"/>
    <col min="12546" max="12546" width="5.42578125" style="203" customWidth="1"/>
    <col min="12547" max="12547" width="7.7109375" style="203" customWidth="1"/>
    <col min="12548" max="12551" width="7.28515625" style="203" customWidth="1"/>
    <col min="12552" max="12553" width="6.85546875" style="203" customWidth="1"/>
    <col min="12554" max="12555" width="7.7109375" style="203" customWidth="1"/>
    <col min="12556" max="12559" width="7.85546875" style="203" customWidth="1"/>
    <col min="12560" max="12799" width="9.140625" style="203"/>
    <col min="12800" max="12800" width="5.28515625" style="203" customWidth="1"/>
    <col min="12801" max="12801" width="29" style="203" customWidth="1"/>
    <col min="12802" max="12802" width="5.42578125" style="203" customWidth="1"/>
    <col min="12803" max="12803" width="7.7109375" style="203" customWidth="1"/>
    <col min="12804" max="12807" width="7.28515625" style="203" customWidth="1"/>
    <col min="12808" max="12809" width="6.85546875" style="203" customWidth="1"/>
    <col min="12810" max="12811" width="7.7109375" style="203" customWidth="1"/>
    <col min="12812" max="12815" width="7.85546875" style="203" customWidth="1"/>
    <col min="12816" max="13055" width="9.140625" style="203"/>
    <col min="13056" max="13056" width="5.28515625" style="203" customWidth="1"/>
    <col min="13057" max="13057" width="29" style="203" customWidth="1"/>
    <col min="13058" max="13058" width="5.42578125" style="203" customWidth="1"/>
    <col min="13059" max="13059" width="7.7109375" style="203" customWidth="1"/>
    <col min="13060" max="13063" width="7.28515625" style="203" customWidth="1"/>
    <col min="13064" max="13065" width="6.85546875" style="203" customWidth="1"/>
    <col min="13066" max="13067" width="7.7109375" style="203" customWidth="1"/>
    <col min="13068" max="13071" width="7.85546875" style="203" customWidth="1"/>
    <col min="13072" max="13311" width="9.140625" style="203"/>
    <col min="13312" max="13312" width="5.28515625" style="203" customWidth="1"/>
    <col min="13313" max="13313" width="29" style="203" customWidth="1"/>
    <col min="13314" max="13314" width="5.42578125" style="203" customWidth="1"/>
    <col min="13315" max="13315" width="7.7109375" style="203" customWidth="1"/>
    <col min="13316" max="13319" width="7.28515625" style="203" customWidth="1"/>
    <col min="13320" max="13321" width="6.85546875" style="203" customWidth="1"/>
    <col min="13322" max="13323" width="7.7109375" style="203" customWidth="1"/>
    <col min="13324" max="13327" width="7.85546875" style="203" customWidth="1"/>
    <col min="13328" max="13567" width="9.140625" style="203"/>
    <col min="13568" max="13568" width="5.28515625" style="203" customWidth="1"/>
    <col min="13569" max="13569" width="29" style="203" customWidth="1"/>
    <col min="13570" max="13570" width="5.42578125" style="203" customWidth="1"/>
    <col min="13571" max="13571" width="7.7109375" style="203" customWidth="1"/>
    <col min="13572" max="13575" width="7.28515625" style="203" customWidth="1"/>
    <col min="13576" max="13577" width="6.85546875" style="203" customWidth="1"/>
    <col min="13578" max="13579" width="7.7109375" style="203" customWidth="1"/>
    <col min="13580" max="13583" width="7.85546875" style="203" customWidth="1"/>
    <col min="13584" max="13823" width="9.140625" style="203"/>
    <col min="13824" max="13824" width="5.28515625" style="203" customWidth="1"/>
    <col min="13825" max="13825" width="29" style="203" customWidth="1"/>
    <col min="13826" max="13826" width="5.42578125" style="203" customWidth="1"/>
    <col min="13827" max="13827" width="7.7109375" style="203" customWidth="1"/>
    <col min="13828" max="13831" width="7.28515625" style="203" customWidth="1"/>
    <col min="13832" max="13833" width="6.85546875" style="203" customWidth="1"/>
    <col min="13834" max="13835" width="7.7109375" style="203" customWidth="1"/>
    <col min="13836" max="13839" width="7.85546875" style="203" customWidth="1"/>
    <col min="13840" max="14079" width="9.140625" style="203"/>
    <col min="14080" max="14080" width="5.28515625" style="203" customWidth="1"/>
    <col min="14081" max="14081" width="29" style="203" customWidth="1"/>
    <col min="14082" max="14082" width="5.42578125" style="203" customWidth="1"/>
    <col min="14083" max="14083" width="7.7109375" style="203" customWidth="1"/>
    <col min="14084" max="14087" width="7.28515625" style="203" customWidth="1"/>
    <col min="14088" max="14089" width="6.85546875" style="203" customWidth="1"/>
    <col min="14090" max="14091" width="7.7109375" style="203" customWidth="1"/>
    <col min="14092" max="14095" width="7.85546875" style="203" customWidth="1"/>
    <col min="14096" max="14335" width="9.140625" style="203"/>
    <col min="14336" max="14336" width="5.28515625" style="203" customWidth="1"/>
    <col min="14337" max="14337" width="29" style="203" customWidth="1"/>
    <col min="14338" max="14338" width="5.42578125" style="203" customWidth="1"/>
    <col min="14339" max="14339" width="7.7109375" style="203" customWidth="1"/>
    <col min="14340" max="14343" width="7.28515625" style="203" customWidth="1"/>
    <col min="14344" max="14345" width="6.85546875" style="203" customWidth="1"/>
    <col min="14346" max="14347" width="7.7109375" style="203" customWidth="1"/>
    <col min="14348" max="14351" width="7.85546875" style="203" customWidth="1"/>
    <col min="14352" max="14591" width="9.140625" style="203"/>
    <col min="14592" max="14592" width="5.28515625" style="203" customWidth="1"/>
    <col min="14593" max="14593" width="29" style="203" customWidth="1"/>
    <col min="14594" max="14594" width="5.42578125" style="203" customWidth="1"/>
    <col min="14595" max="14595" width="7.7109375" style="203" customWidth="1"/>
    <col min="14596" max="14599" width="7.28515625" style="203" customWidth="1"/>
    <col min="14600" max="14601" width="6.85546875" style="203" customWidth="1"/>
    <col min="14602" max="14603" width="7.7109375" style="203" customWidth="1"/>
    <col min="14604" max="14607" width="7.85546875" style="203" customWidth="1"/>
    <col min="14608" max="14847" width="9.140625" style="203"/>
    <col min="14848" max="14848" width="5.28515625" style="203" customWidth="1"/>
    <col min="14849" max="14849" width="29" style="203" customWidth="1"/>
    <col min="14850" max="14850" width="5.42578125" style="203" customWidth="1"/>
    <col min="14851" max="14851" width="7.7109375" style="203" customWidth="1"/>
    <col min="14852" max="14855" width="7.28515625" style="203" customWidth="1"/>
    <col min="14856" max="14857" width="6.85546875" style="203" customWidth="1"/>
    <col min="14858" max="14859" width="7.7109375" style="203" customWidth="1"/>
    <col min="14860" max="14863" width="7.85546875" style="203" customWidth="1"/>
    <col min="14864" max="15103" width="9.140625" style="203"/>
    <col min="15104" max="15104" width="5.28515625" style="203" customWidth="1"/>
    <col min="15105" max="15105" width="29" style="203" customWidth="1"/>
    <col min="15106" max="15106" width="5.42578125" style="203" customWidth="1"/>
    <col min="15107" max="15107" width="7.7109375" style="203" customWidth="1"/>
    <col min="15108" max="15111" width="7.28515625" style="203" customWidth="1"/>
    <col min="15112" max="15113" width="6.85546875" style="203" customWidth="1"/>
    <col min="15114" max="15115" width="7.7109375" style="203" customWidth="1"/>
    <col min="15116" max="15119" width="7.85546875" style="203" customWidth="1"/>
    <col min="15120" max="15359" width="9.140625" style="203"/>
    <col min="15360" max="15360" width="5.28515625" style="203" customWidth="1"/>
    <col min="15361" max="15361" width="29" style="203" customWidth="1"/>
    <col min="15362" max="15362" width="5.42578125" style="203" customWidth="1"/>
    <col min="15363" max="15363" width="7.7109375" style="203" customWidth="1"/>
    <col min="15364" max="15367" width="7.28515625" style="203" customWidth="1"/>
    <col min="15368" max="15369" width="6.85546875" style="203" customWidth="1"/>
    <col min="15370" max="15371" width="7.7109375" style="203" customWidth="1"/>
    <col min="15372" max="15375" width="7.85546875" style="203" customWidth="1"/>
    <col min="15376" max="15615" width="9.140625" style="203"/>
    <col min="15616" max="15616" width="5.28515625" style="203" customWidth="1"/>
    <col min="15617" max="15617" width="29" style="203" customWidth="1"/>
    <col min="15618" max="15618" width="5.42578125" style="203" customWidth="1"/>
    <col min="15619" max="15619" width="7.7109375" style="203" customWidth="1"/>
    <col min="15620" max="15623" width="7.28515625" style="203" customWidth="1"/>
    <col min="15624" max="15625" width="6.85546875" style="203" customWidth="1"/>
    <col min="15626" max="15627" width="7.7109375" style="203" customWidth="1"/>
    <col min="15628" max="15631" width="7.85546875" style="203" customWidth="1"/>
    <col min="15632" max="15871" width="9.140625" style="203"/>
    <col min="15872" max="15872" width="5.28515625" style="203" customWidth="1"/>
    <col min="15873" max="15873" width="29" style="203" customWidth="1"/>
    <col min="15874" max="15874" width="5.42578125" style="203" customWidth="1"/>
    <col min="15875" max="15875" width="7.7109375" style="203" customWidth="1"/>
    <col min="15876" max="15879" width="7.28515625" style="203" customWidth="1"/>
    <col min="15880" max="15881" width="6.85546875" style="203" customWidth="1"/>
    <col min="15882" max="15883" width="7.7109375" style="203" customWidth="1"/>
    <col min="15884" max="15887" width="7.85546875" style="203" customWidth="1"/>
    <col min="15888" max="16127" width="9.140625" style="203"/>
    <col min="16128" max="16128" width="5.28515625" style="203" customWidth="1"/>
    <col min="16129" max="16129" width="29" style="203" customWidth="1"/>
    <col min="16130" max="16130" width="5.42578125" style="203" customWidth="1"/>
    <col min="16131" max="16131" width="7.7109375" style="203" customWidth="1"/>
    <col min="16132" max="16135" width="7.28515625" style="203" customWidth="1"/>
    <col min="16136" max="16137" width="6.85546875" style="203" customWidth="1"/>
    <col min="16138" max="16139" width="7.7109375" style="203" customWidth="1"/>
    <col min="16140" max="16143" width="7.85546875" style="203" customWidth="1"/>
    <col min="16144" max="16384" width="9.140625" style="203"/>
  </cols>
  <sheetData>
    <row r="1" spans="1:17" ht="14.25" customHeight="1">
      <c r="A1" s="228"/>
      <c r="B1" s="229"/>
      <c r="C1" s="228"/>
      <c r="D1" s="228"/>
      <c r="E1" s="228"/>
      <c r="F1" s="228"/>
      <c r="G1" s="228"/>
      <c r="H1" s="228"/>
      <c r="I1" s="228"/>
      <c r="J1" s="228"/>
      <c r="K1" s="228"/>
      <c r="L1" s="1059" t="s">
        <v>330</v>
      </c>
      <c r="M1" s="1059"/>
      <c r="N1" s="1059"/>
      <c r="O1" s="1059"/>
      <c r="P1" s="726"/>
      <c r="Q1" s="726"/>
    </row>
    <row r="2" spans="1:17" ht="22.9" customHeight="1">
      <c r="A2" s="228"/>
      <c r="B2" s="229"/>
      <c r="C2" s="228"/>
      <c r="D2" s="228"/>
      <c r="E2" s="228"/>
      <c r="F2" s="228"/>
      <c r="G2" s="228"/>
      <c r="H2" s="228"/>
      <c r="I2" s="228"/>
      <c r="J2" s="228"/>
      <c r="K2" s="228"/>
      <c r="L2" s="1040" t="s">
        <v>25</v>
      </c>
      <c r="M2" s="1040"/>
      <c r="N2" s="1040"/>
      <c r="O2" s="1040"/>
      <c r="P2" s="138"/>
      <c r="Q2" s="138"/>
    </row>
    <row r="3" spans="1:17" ht="14.25" customHeight="1">
      <c r="A3" s="228"/>
      <c r="B3" s="229"/>
      <c r="C3" s="228"/>
      <c r="D3" s="228"/>
      <c r="E3" s="228"/>
      <c r="F3" s="228"/>
      <c r="G3" s="228"/>
      <c r="H3" s="228"/>
      <c r="I3" s="228"/>
      <c r="J3" s="228"/>
      <c r="K3" s="228"/>
      <c r="L3" s="1038" t="s">
        <v>385</v>
      </c>
      <c r="M3" s="1038"/>
      <c r="N3" s="1038"/>
      <c r="O3" s="1038"/>
      <c r="P3" s="139"/>
      <c r="Q3" s="139"/>
    </row>
    <row r="4" spans="1:17" ht="9.75" customHeight="1">
      <c r="A4" s="228"/>
      <c r="B4" s="229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7" ht="18.75" customHeight="1">
      <c r="A5" s="1060" t="s">
        <v>333</v>
      </c>
      <c r="B5" s="1060"/>
      <c r="C5" s="1060"/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0"/>
      <c r="O5" s="1060"/>
    </row>
    <row r="6" spans="1:17" ht="8.25" customHeight="1">
      <c r="A6" s="1061"/>
      <c r="B6" s="1061"/>
      <c r="C6" s="1061"/>
      <c r="D6" s="1061"/>
      <c r="E6" s="1061"/>
      <c r="F6" s="1061"/>
      <c r="G6" s="1061"/>
      <c r="H6" s="1061"/>
      <c r="I6" s="1061"/>
      <c r="J6" s="1061"/>
      <c r="K6" s="1061"/>
      <c r="L6" s="1061"/>
      <c r="M6" s="1061"/>
      <c r="N6" s="1061"/>
      <c r="O6" s="1061"/>
    </row>
    <row r="7" spans="1:17" ht="16.5" customHeight="1">
      <c r="A7" s="1062" t="s">
        <v>334</v>
      </c>
      <c r="B7" s="1062"/>
      <c r="C7" s="1062"/>
      <c r="D7" s="1062"/>
      <c r="E7" s="1062"/>
      <c r="F7" s="1062"/>
      <c r="G7" s="1062"/>
      <c r="H7" s="1062"/>
      <c r="I7" s="1062"/>
      <c r="J7" s="1062"/>
      <c r="K7" s="1062"/>
      <c r="L7" s="1062"/>
      <c r="M7" s="1062"/>
      <c r="N7" s="1062"/>
      <c r="O7" s="1062"/>
    </row>
    <row r="8" spans="1:17" ht="9" customHeight="1">
      <c r="A8" s="1061"/>
      <c r="B8" s="1061"/>
      <c r="C8" s="1061"/>
      <c r="D8" s="1061"/>
      <c r="E8" s="1061"/>
      <c r="F8" s="1061"/>
      <c r="G8" s="1061"/>
      <c r="H8" s="1061"/>
      <c r="I8" s="1061"/>
      <c r="J8" s="1061"/>
      <c r="K8" s="1061"/>
      <c r="L8" s="1061"/>
      <c r="M8" s="1061"/>
      <c r="N8" s="1061"/>
      <c r="O8" s="1061"/>
    </row>
    <row r="9" spans="1:17" ht="15" customHeight="1">
      <c r="A9" s="233"/>
      <c r="B9" s="233"/>
      <c r="C9" s="233"/>
      <c r="D9" s="1026" t="s">
        <v>498</v>
      </c>
      <c r="E9" s="1027"/>
      <c r="F9" s="1027"/>
      <c r="G9" s="1027"/>
      <c r="H9" s="1027"/>
      <c r="I9" s="1027"/>
      <c r="J9" s="233"/>
      <c r="K9" s="233"/>
      <c r="L9" s="233"/>
      <c r="M9" s="233"/>
      <c r="N9" s="233"/>
      <c r="O9" s="233"/>
    </row>
    <row r="10" spans="1:17" ht="13.9" customHeight="1">
      <c r="A10" s="156"/>
      <c r="B10" s="156"/>
      <c r="C10" s="156"/>
      <c r="D10" s="1035" t="s">
        <v>123</v>
      </c>
      <c r="E10" s="1035"/>
      <c r="F10" s="1035"/>
      <c r="G10" s="1035"/>
      <c r="H10" s="1035"/>
      <c r="I10" s="703"/>
      <c r="J10" s="703"/>
      <c r="K10" s="702"/>
      <c r="L10" s="702"/>
      <c r="M10" s="702"/>
      <c r="N10" s="702"/>
      <c r="O10" s="156" t="s">
        <v>27</v>
      </c>
    </row>
    <row r="11" spans="1:17" ht="14.25" customHeight="1">
      <c r="A11" s="1037" t="s">
        <v>537</v>
      </c>
      <c r="B11" s="1037"/>
      <c r="C11" s="1037"/>
      <c r="D11" s="1037"/>
      <c r="E11" s="1037"/>
      <c r="F11" s="1037"/>
      <c r="G11" s="1037"/>
      <c r="H11" s="1037"/>
      <c r="I11" s="1037"/>
      <c r="J11" s="236"/>
      <c r="K11" s="702"/>
      <c r="L11" s="702"/>
      <c r="M11" s="702"/>
      <c r="N11" s="702"/>
      <c r="O11" s="158" t="s">
        <v>392</v>
      </c>
    </row>
    <row r="12" spans="1:17" ht="15" customHeight="1">
      <c r="A12" s="1037" t="s">
        <v>507</v>
      </c>
      <c r="B12" s="1037"/>
      <c r="C12" s="1037"/>
      <c r="D12" s="1037"/>
      <c r="E12" s="1037"/>
      <c r="F12" s="1037"/>
      <c r="G12" s="1037"/>
      <c r="H12" s="1037"/>
      <c r="I12" s="1037"/>
      <c r="J12" s="236"/>
      <c r="K12" s="702"/>
      <c r="L12" s="702"/>
      <c r="M12" s="702"/>
      <c r="N12" s="702"/>
      <c r="O12" s="158" t="s">
        <v>393</v>
      </c>
    </row>
    <row r="13" spans="1:17" ht="14.25" customHeight="1">
      <c r="A13" s="1044" t="s">
        <v>508</v>
      </c>
      <c r="B13" s="1037"/>
      <c r="C13" s="1037"/>
      <c r="D13" s="1037"/>
      <c r="E13" s="1037"/>
      <c r="F13" s="1037"/>
      <c r="G13" s="1037"/>
      <c r="H13" s="1037"/>
      <c r="I13" s="1037"/>
      <c r="J13" s="236"/>
      <c r="K13" s="702"/>
      <c r="L13" s="702"/>
      <c r="M13" s="702"/>
      <c r="N13" s="702"/>
      <c r="O13" s="158" t="s">
        <v>394</v>
      </c>
    </row>
    <row r="14" spans="1:17" ht="15" customHeight="1">
      <c r="A14" s="1037" t="s">
        <v>538</v>
      </c>
      <c r="B14" s="1037"/>
      <c r="C14" s="1037"/>
      <c r="D14" s="1037"/>
      <c r="E14" s="1037"/>
      <c r="F14" s="1037"/>
      <c r="G14" s="1037"/>
      <c r="H14" s="1037"/>
      <c r="I14" s="1037"/>
      <c r="J14" s="236"/>
      <c r="K14" s="702"/>
      <c r="L14" s="702"/>
      <c r="M14" s="702"/>
      <c r="N14" s="702"/>
      <c r="O14" s="158" t="s">
        <v>391</v>
      </c>
    </row>
    <row r="15" spans="1:17" ht="13.5" customHeight="1">
      <c r="A15" s="1048" t="s">
        <v>539</v>
      </c>
      <c r="B15" s="1048"/>
      <c r="C15" s="1048"/>
      <c r="D15" s="1048"/>
      <c r="E15" s="1048"/>
      <c r="F15" s="1048"/>
      <c r="G15" s="1048"/>
      <c r="H15" s="1048"/>
      <c r="I15" s="1048"/>
      <c r="J15" s="206"/>
      <c r="K15" s="205"/>
      <c r="L15" s="205"/>
      <c r="M15" s="205"/>
      <c r="N15" s="205"/>
      <c r="O15" s="142" t="s">
        <v>501</v>
      </c>
    </row>
    <row r="16" spans="1:17" s="207" customFormat="1" ht="16.5" customHeight="1" thickBot="1">
      <c r="A16" s="316"/>
      <c r="B16" s="317"/>
      <c r="C16" s="236"/>
      <c r="D16" s="236"/>
      <c r="E16" s="236"/>
      <c r="F16" s="236"/>
      <c r="G16" s="236"/>
      <c r="H16" s="317"/>
      <c r="I16" s="317"/>
      <c r="J16" s="317"/>
      <c r="K16" s="318"/>
      <c r="L16" s="318"/>
      <c r="M16" s="318"/>
      <c r="N16" s="318"/>
      <c r="O16" s="318"/>
    </row>
    <row r="17" spans="1:15" s="204" customFormat="1" ht="13.15" customHeight="1">
      <c r="A17" s="1049" t="s">
        <v>29</v>
      </c>
      <c r="B17" s="1052" t="s">
        <v>30</v>
      </c>
      <c r="C17" s="1052" t="s">
        <v>31</v>
      </c>
      <c r="D17" s="1055" t="s">
        <v>50</v>
      </c>
      <c r="E17" s="1055"/>
      <c r="F17" s="1055"/>
      <c r="G17" s="1055"/>
      <c r="H17" s="1057" t="s">
        <v>51</v>
      </c>
      <c r="I17" s="1057"/>
      <c r="J17" s="1057"/>
      <c r="K17" s="1057"/>
      <c r="L17" s="1063" t="s">
        <v>52</v>
      </c>
      <c r="M17" s="1063"/>
      <c r="N17" s="1064"/>
      <c r="O17" s="1065"/>
    </row>
    <row r="18" spans="1:15" s="204" customFormat="1" ht="34.5" customHeight="1">
      <c r="A18" s="1050"/>
      <c r="B18" s="1053"/>
      <c r="C18" s="1053"/>
      <c r="D18" s="1056"/>
      <c r="E18" s="1056"/>
      <c r="F18" s="1056"/>
      <c r="G18" s="1056"/>
      <c r="H18" s="1058"/>
      <c r="I18" s="1058"/>
      <c r="J18" s="1058"/>
      <c r="K18" s="1058"/>
      <c r="L18" s="1066"/>
      <c r="M18" s="1066"/>
      <c r="N18" s="1067"/>
      <c r="O18" s="1068"/>
    </row>
    <row r="19" spans="1:15" s="204" customFormat="1" ht="42.75" customHeight="1" thickBot="1">
      <c r="A19" s="1051"/>
      <c r="B19" s="1054"/>
      <c r="C19" s="1054"/>
      <c r="D19" s="237" t="s">
        <v>35</v>
      </c>
      <c r="E19" s="237" t="s">
        <v>36</v>
      </c>
      <c r="F19" s="238" t="s">
        <v>37</v>
      </c>
      <c r="G19" s="238" t="s">
        <v>53</v>
      </c>
      <c r="H19" s="237" t="s">
        <v>35</v>
      </c>
      <c r="I19" s="237" t="s">
        <v>36</v>
      </c>
      <c r="J19" s="238" t="s">
        <v>37</v>
      </c>
      <c r="K19" s="238" t="s">
        <v>53</v>
      </c>
      <c r="L19" s="237" t="s">
        <v>35</v>
      </c>
      <c r="M19" s="237" t="s">
        <v>36</v>
      </c>
      <c r="N19" s="238" t="s">
        <v>37</v>
      </c>
      <c r="O19" s="239" t="s">
        <v>53</v>
      </c>
    </row>
    <row r="20" spans="1:15" s="727" customFormat="1" ht="12" customHeight="1">
      <c r="A20" s="240">
        <v>1</v>
      </c>
      <c r="B20" s="241">
        <v>2</v>
      </c>
      <c r="C20" s="242">
        <v>3</v>
      </c>
      <c r="D20" s="243">
        <v>4</v>
      </c>
      <c r="E20" s="243">
        <v>5</v>
      </c>
      <c r="F20" s="243">
        <v>6</v>
      </c>
      <c r="G20" s="243">
        <v>7</v>
      </c>
      <c r="H20" s="243">
        <v>8</v>
      </c>
      <c r="I20" s="243">
        <v>9</v>
      </c>
      <c r="J20" s="243">
        <v>10</v>
      </c>
      <c r="K20" s="243">
        <v>11</v>
      </c>
      <c r="L20" s="243">
        <v>12</v>
      </c>
      <c r="M20" s="243">
        <v>13</v>
      </c>
      <c r="N20" s="244">
        <v>14</v>
      </c>
      <c r="O20" s="245">
        <v>15</v>
      </c>
    </row>
    <row r="21" spans="1:15" ht="16.5" customHeight="1">
      <c r="A21" s="247" t="s">
        <v>284</v>
      </c>
      <c r="B21" s="248">
        <v>100</v>
      </c>
      <c r="C21" s="249" t="s">
        <v>38</v>
      </c>
      <c r="D21" s="910">
        <f>D22+D27+D43+D47+D51+D60+D63+D66</f>
        <v>15938.5</v>
      </c>
      <c r="E21" s="910">
        <f t="shared" ref="E21" si="0">E22+E27+E43+E47+E51+E60+E63+E66</f>
        <v>15938.599999999999</v>
      </c>
      <c r="F21" s="910">
        <f>F22+F27+F43+F47+F51+F60+F63+F66+F74</f>
        <v>15938.599999999999</v>
      </c>
      <c r="G21" s="910">
        <f>G22+G27+G43+G47+G51+G60+G63+G66+G71</f>
        <v>17100.699999999997</v>
      </c>
      <c r="H21" s="910">
        <f t="shared" ref="H21:I21" si="1">H22+H27+H43+H47+H51+H60+H63</f>
        <v>25.7</v>
      </c>
      <c r="I21" s="910">
        <f t="shared" si="1"/>
        <v>17.7</v>
      </c>
      <c r="J21" s="910">
        <f>J22+J27+J43+J47+J51+J60+J63+J66+J74</f>
        <v>17.7</v>
      </c>
      <c r="K21" s="910">
        <f>K22+K27+K43+K47+K51+K60+K63+K66+K71</f>
        <v>17.7</v>
      </c>
      <c r="L21" s="250">
        <f t="shared" ref="L21:N21" si="2">L22+L27+L43+L47+L51+L60+L63+L66</f>
        <v>15964.2</v>
      </c>
      <c r="M21" s="250">
        <f t="shared" si="2"/>
        <v>15956.3</v>
      </c>
      <c r="N21" s="250">
        <f t="shared" si="2"/>
        <v>15956.3</v>
      </c>
      <c r="O21" s="250">
        <f>O22+O27+O43+O47+O51+O60+O63+O66+O71</f>
        <v>17118.399999999998</v>
      </c>
    </row>
    <row r="22" spans="1:15" ht="16.899999999999999" customHeight="1">
      <c r="A22" s="252" t="s">
        <v>55</v>
      </c>
      <c r="B22" s="253">
        <v>110</v>
      </c>
      <c r="C22" s="254" t="s">
        <v>38</v>
      </c>
      <c r="D22" s="911">
        <f>SUM(D23:D26)</f>
        <v>11054.5</v>
      </c>
      <c r="E22" s="911">
        <f t="shared" ref="E22:K22" si="3">SUM(E23:E26)</f>
        <v>10150.5</v>
      </c>
      <c r="F22" s="911">
        <f t="shared" si="3"/>
        <v>10150.5</v>
      </c>
      <c r="G22" s="911">
        <f t="shared" si="3"/>
        <v>10150.5</v>
      </c>
      <c r="H22" s="911">
        <f t="shared" si="3"/>
        <v>0</v>
      </c>
      <c r="I22" s="911">
        <f t="shared" si="3"/>
        <v>0</v>
      </c>
      <c r="J22" s="911">
        <f t="shared" si="3"/>
        <v>0</v>
      </c>
      <c r="K22" s="911">
        <f t="shared" si="3"/>
        <v>0</v>
      </c>
      <c r="L22" s="255">
        <f t="shared" ref="L22:O22" si="4">SUM(L23:L26)</f>
        <v>11054.5</v>
      </c>
      <c r="M22" s="255">
        <f t="shared" si="4"/>
        <v>10150.5</v>
      </c>
      <c r="N22" s="255">
        <f t="shared" si="4"/>
        <v>10150.5</v>
      </c>
      <c r="O22" s="256">
        <f t="shared" si="4"/>
        <v>10150.5</v>
      </c>
    </row>
    <row r="23" spans="1:15" ht="10.5" customHeight="1">
      <c r="A23" s="257" t="s">
        <v>4</v>
      </c>
      <c r="B23" s="258"/>
      <c r="C23" s="259"/>
      <c r="D23" s="890"/>
      <c r="E23" s="890"/>
      <c r="F23" s="890"/>
      <c r="G23" s="890"/>
      <c r="H23" s="890"/>
      <c r="I23" s="912"/>
      <c r="J23" s="912"/>
      <c r="K23" s="912"/>
      <c r="L23" s="292"/>
      <c r="M23" s="292"/>
      <c r="N23" s="292"/>
      <c r="O23" s="293"/>
    </row>
    <row r="24" spans="1:15" ht="13.5" customHeight="1">
      <c r="A24" s="260" t="s">
        <v>56</v>
      </c>
      <c r="B24" s="261">
        <v>111</v>
      </c>
      <c r="C24" s="262" t="s">
        <v>38</v>
      </c>
      <c r="D24" s="208">
        <v>8569.4</v>
      </c>
      <c r="E24" s="208">
        <v>7873.1</v>
      </c>
      <c r="F24" s="208">
        <v>7873.1</v>
      </c>
      <c r="G24" s="208">
        <v>7873.1</v>
      </c>
      <c r="H24" s="890"/>
      <c r="I24" s="913"/>
      <c r="J24" s="913"/>
      <c r="K24" s="913"/>
      <c r="L24" s="294">
        <f t="shared" ref="L24:O26" si="5">SUM(D24+H24)</f>
        <v>8569.4</v>
      </c>
      <c r="M24" s="294">
        <f t="shared" si="5"/>
        <v>7873.1</v>
      </c>
      <c r="N24" s="294">
        <f t="shared" si="5"/>
        <v>7873.1</v>
      </c>
      <c r="O24" s="295">
        <f t="shared" si="5"/>
        <v>7873.1</v>
      </c>
    </row>
    <row r="25" spans="1:15" ht="24.75" customHeight="1">
      <c r="A25" s="263" t="s">
        <v>57</v>
      </c>
      <c r="B25" s="264">
        <v>112</v>
      </c>
      <c r="C25" s="265" t="s">
        <v>38</v>
      </c>
      <c r="D25" s="208">
        <v>1970.9</v>
      </c>
      <c r="E25" s="208">
        <v>2246.5</v>
      </c>
      <c r="F25" s="208">
        <v>2246.5</v>
      </c>
      <c r="G25" s="208">
        <v>2246.5</v>
      </c>
      <c r="H25" s="890"/>
      <c r="I25" s="913"/>
      <c r="J25" s="913"/>
      <c r="K25" s="913"/>
      <c r="L25" s="294">
        <f t="shared" si="5"/>
        <v>1970.9</v>
      </c>
      <c r="M25" s="294">
        <f t="shared" si="5"/>
        <v>2246.5</v>
      </c>
      <c r="N25" s="294">
        <f t="shared" si="5"/>
        <v>2246.5</v>
      </c>
      <c r="O25" s="295">
        <f t="shared" si="5"/>
        <v>2246.5</v>
      </c>
    </row>
    <row r="26" spans="1:15" ht="23.25" customHeight="1">
      <c r="A26" s="266" t="s">
        <v>58</v>
      </c>
      <c r="B26" s="267">
        <v>113</v>
      </c>
      <c r="C26" s="265" t="s">
        <v>38</v>
      </c>
      <c r="D26" s="208">
        <v>514.20000000000005</v>
      </c>
      <c r="E26" s="208">
        <v>30.9</v>
      </c>
      <c r="F26" s="208">
        <v>30.9</v>
      </c>
      <c r="G26" s="208">
        <v>30.9</v>
      </c>
      <c r="H26" s="890"/>
      <c r="I26" s="913"/>
      <c r="J26" s="913"/>
      <c r="K26" s="913"/>
      <c r="L26" s="294">
        <f t="shared" si="5"/>
        <v>514.20000000000005</v>
      </c>
      <c r="M26" s="294">
        <f t="shared" si="5"/>
        <v>30.9</v>
      </c>
      <c r="N26" s="294">
        <f t="shared" si="5"/>
        <v>30.9</v>
      </c>
      <c r="O26" s="295">
        <f t="shared" si="5"/>
        <v>30.9</v>
      </c>
    </row>
    <row r="27" spans="1:15" s="213" customFormat="1" ht="24" customHeight="1">
      <c r="A27" s="268" t="s">
        <v>59</v>
      </c>
      <c r="B27" s="269">
        <v>120</v>
      </c>
      <c r="C27" s="270" t="s">
        <v>38</v>
      </c>
      <c r="D27" s="914">
        <f t="shared" ref="D27:K27" si="6">SUM(D28:D42)</f>
        <v>1972.8</v>
      </c>
      <c r="E27" s="914">
        <f t="shared" si="6"/>
        <v>2292</v>
      </c>
      <c r="F27" s="914">
        <f t="shared" si="6"/>
        <v>2292</v>
      </c>
      <c r="G27" s="914">
        <f t="shared" si="6"/>
        <v>2292</v>
      </c>
      <c r="H27" s="914">
        <f t="shared" si="6"/>
        <v>0</v>
      </c>
      <c r="I27" s="914">
        <f t="shared" si="6"/>
        <v>0</v>
      </c>
      <c r="J27" s="914">
        <f t="shared" si="6"/>
        <v>0</v>
      </c>
      <c r="K27" s="914">
        <f t="shared" si="6"/>
        <v>0</v>
      </c>
      <c r="L27" s="296">
        <f t="shared" ref="L27:O27" si="7">SUM(L28:L42)</f>
        <v>1972.8</v>
      </c>
      <c r="M27" s="296">
        <f t="shared" si="7"/>
        <v>2292</v>
      </c>
      <c r="N27" s="296">
        <f t="shared" si="7"/>
        <v>2292</v>
      </c>
      <c r="O27" s="297">
        <f t="shared" si="7"/>
        <v>2292</v>
      </c>
    </row>
    <row r="28" spans="1:15" ht="14.25" customHeight="1">
      <c r="A28" s="271" t="s">
        <v>60</v>
      </c>
      <c r="B28" s="272">
        <v>121</v>
      </c>
      <c r="C28" s="259" t="s">
        <v>38</v>
      </c>
      <c r="D28" s="208">
        <v>1000</v>
      </c>
      <c r="E28" s="208">
        <v>1039.4000000000001</v>
      </c>
      <c r="F28" s="208">
        <v>1039.4000000000001</v>
      </c>
      <c r="G28" s="208">
        <v>1039.4000000000001</v>
      </c>
      <c r="H28" s="890"/>
      <c r="I28" s="913"/>
      <c r="J28" s="913"/>
      <c r="K28" s="913"/>
      <c r="L28" s="294">
        <f t="shared" ref="L28:O34" si="8">SUM(D28+H28)</f>
        <v>1000</v>
      </c>
      <c r="M28" s="294">
        <f t="shared" si="8"/>
        <v>1039.4000000000001</v>
      </c>
      <c r="N28" s="294">
        <f t="shared" si="8"/>
        <v>1039.4000000000001</v>
      </c>
      <c r="O28" s="295">
        <f t="shared" si="8"/>
        <v>1039.4000000000001</v>
      </c>
    </row>
    <row r="29" spans="1:15" ht="22.5" customHeight="1">
      <c r="A29" s="271" t="s">
        <v>61</v>
      </c>
      <c r="B29" s="272">
        <v>122</v>
      </c>
      <c r="C29" s="259" t="s">
        <v>38</v>
      </c>
      <c r="D29" s="208">
        <v>62.4</v>
      </c>
      <c r="E29" s="208">
        <v>62.6</v>
      </c>
      <c r="F29" s="208">
        <v>62.6</v>
      </c>
      <c r="G29" s="208">
        <v>62.6</v>
      </c>
      <c r="H29" s="890"/>
      <c r="I29" s="912"/>
      <c r="J29" s="912"/>
      <c r="K29" s="912"/>
      <c r="L29" s="294">
        <f t="shared" si="8"/>
        <v>62.4</v>
      </c>
      <c r="M29" s="294">
        <f t="shared" si="8"/>
        <v>62.6</v>
      </c>
      <c r="N29" s="294">
        <f t="shared" si="8"/>
        <v>62.6</v>
      </c>
      <c r="O29" s="295">
        <f t="shared" si="8"/>
        <v>62.6</v>
      </c>
    </row>
    <row r="30" spans="1:15" ht="14.25" customHeight="1">
      <c r="A30" s="271" t="s">
        <v>62</v>
      </c>
      <c r="B30" s="272">
        <v>123</v>
      </c>
      <c r="C30" s="259" t="s">
        <v>38</v>
      </c>
      <c r="D30" s="208"/>
      <c r="E30" s="208"/>
      <c r="F30" s="208"/>
      <c r="G30" s="208"/>
      <c r="H30" s="890"/>
      <c r="I30" s="913"/>
      <c r="J30" s="913"/>
      <c r="K30" s="913"/>
      <c r="L30" s="294">
        <f t="shared" si="8"/>
        <v>0</v>
      </c>
      <c r="M30" s="294">
        <f t="shared" si="8"/>
        <v>0</v>
      </c>
      <c r="N30" s="294">
        <f t="shared" si="8"/>
        <v>0</v>
      </c>
      <c r="O30" s="295">
        <f t="shared" si="8"/>
        <v>0</v>
      </c>
    </row>
    <row r="31" spans="1:15" ht="14.25" customHeight="1">
      <c r="A31" s="271" t="s">
        <v>63</v>
      </c>
      <c r="B31" s="272">
        <v>124</v>
      </c>
      <c r="C31" s="259" t="s">
        <v>38</v>
      </c>
      <c r="D31" s="208">
        <v>15</v>
      </c>
      <c r="E31" s="208">
        <v>9.9</v>
      </c>
      <c r="F31" s="208">
        <v>9.9</v>
      </c>
      <c r="G31" s="208">
        <v>9.9</v>
      </c>
      <c r="H31" s="890"/>
      <c r="I31" s="913"/>
      <c r="J31" s="912"/>
      <c r="K31" s="913"/>
      <c r="L31" s="294">
        <f t="shared" si="8"/>
        <v>15</v>
      </c>
      <c r="M31" s="294">
        <f t="shared" si="8"/>
        <v>9.9</v>
      </c>
      <c r="N31" s="294">
        <f t="shared" si="8"/>
        <v>9.9</v>
      </c>
      <c r="O31" s="295">
        <f t="shared" si="8"/>
        <v>9.9</v>
      </c>
    </row>
    <row r="32" spans="1:15" ht="13.5" customHeight="1">
      <c r="A32" s="271" t="s">
        <v>64</v>
      </c>
      <c r="B32" s="272">
        <v>125</v>
      </c>
      <c r="C32" s="259" t="s">
        <v>38</v>
      </c>
      <c r="D32" s="208">
        <v>838.8</v>
      </c>
      <c r="E32" s="208">
        <v>1018.1</v>
      </c>
      <c r="F32" s="208">
        <v>1018.1</v>
      </c>
      <c r="G32" s="208">
        <v>1018.1</v>
      </c>
      <c r="H32" s="890"/>
      <c r="I32" s="913"/>
      <c r="J32" s="912"/>
      <c r="K32" s="912"/>
      <c r="L32" s="294">
        <f t="shared" si="8"/>
        <v>838.8</v>
      </c>
      <c r="M32" s="294">
        <f t="shared" si="8"/>
        <v>1018.1</v>
      </c>
      <c r="N32" s="294">
        <f t="shared" si="8"/>
        <v>1018.1</v>
      </c>
      <c r="O32" s="295">
        <f t="shared" si="8"/>
        <v>1018.1</v>
      </c>
    </row>
    <row r="33" spans="1:15" ht="13.5" customHeight="1">
      <c r="A33" s="271" t="s">
        <v>65</v>
      </c>
      <c r="B33" s="272">
        <v>126</v>
      </c>
      <c r="C33" s="259" t="s">
        <v>38</v>
      </c>
      <c r="D33" s="208">
        <v>8</v>
      </c>
      <c r="E33" s="208">
        <v>8.5</v>
      </c>
      <c r="F33" s="208">
        <v>8.5</v>
      </c>
      <c r="G33" s="208">
        <v>8.5</v>
      </c>
      <c r="H33" s="890"/>
      <c r="I33" s="913"/>
      <c r="J33" s="913"/>
      <c r="K33" s="913"/>
      <c r="L33" s="294">
        <f t="shared" si="8"/>
        <v>8</v>
      </c>
      <c r="M33" s="294">
        <f t="shared" si="8"/>
        <v>8.5</v>
      </c>
      <c r="N33" s="294">
        <f t="shared" si="8"/>
        <v>8.5</v>
      </c>
      <c r="O33" s="295">
        <f t="shared" si="8"/>
        <v>8.5</v>
      </c>
    </row>
    <row r="34" spans="1:15" ht="14.25" customHeight="1">
      <c r="A34" s="271" t="s">
        <v>66</v>
      </c>
      <c r="B34" s="272">
        <v>127</v>
      </c>
      <c r="C34" s="259" t="s">
        <v>38</v>
      </c>
      <c r="D34" s="208">
        <v>10</v>
      </c>
      <c r="E34" s="208">
        <v>2.4</v>
      </c>
      <c r="F34" s="208">
        <v>2.4</v>
      </c>
      <c r="G34" s="208">
        <v>2.4</v>
      </c>
      <c r="H34" s="913"/>
      <c r="I34" s="913"/>
      <c r="J34" s="915"/>
      <c r="K34" s="913"/>
      <c r="L34" s="294">
        <f t="shared" si="8"/>
        <v>10</v>
      </c>
      <c r="M34" s="294">
        <f t="shared" si="8"/>
        <v>2.4</v>
      </c>
      <c r="N34" s="294">
        <f t="shared" si="8"/>
        <v>2.4</v>
      </c>
      <c r="O34" s="295">
        <f t="shared" si="8"/>
        <v>2.4</v>
      </c>
    </row>
    <row r="35" spans="1:15" ht="15" customHeight="1">
      <c r="A35" s="271" t="s">
        <v>67</v>
      </c>
      <c r="B35" s="272">
        <v>128</v>
      </c>
      <c r="C35" s="259" t="s">
        <v>38</v>
      </c>
      <c r="D35" s="208">
        <v>10</v>
      </c>
      <c r="E35" s="208">
        <v>7.5</v>
      </c>
      <c r="F35" s="208">
        <v>7.5</v>
      </c>
      <c r="G35" s="208">
        <v>7.5</v>
      </c>
      <c r="H35" s="913"/>
      <c r="I35" s="913"/>
      <c r="J35" s="913"/>
      <c r="K35" s="913"/>
      <c r="L35" s="294">
        <f t="shared" ref="L35:L41" si="9">SUM(D35+H35)</f>
        <v>10</v>
      </c>
      <c r="M35" s="294">
        <f t="shared" ref="M35:M41" si="10">SUM(E35+I35)</f>
        <v>7.5</v>
      </c>
      <c r="N35" s="294">
        <f t="shared" ref="N35:N41" si="11">SUM(F35+J35)</f>
        <v>7.5</v>
      </c>
      <c r="O35" s="295">
        <f t="shared" ref="O35:O41" si="12">SUM(G35+K35)</f>
        <v>7.5</v>
      </c>
    </row>
    <row r="36" spans="1:15" ht="15" customHeight="1">
      <c r="A36" s="271" t="s">
        <v>68</v>
      </c>
      <c r="B36" s="272">
        <v>129</v>
      </c>
      <c r="C36" s="259" t="s">
        <v>38</v>
      </c>
      <c r="D36" s="208"/>
      <c r="E36" s="208"/>
      <c r="F36" s="208"/>
      <c r="G36" s="208"/>
      <c r="H36" s="913"/>
      <c r="I36" s="913"/>
      <c r="J36" s="913"/>
      <c r="K36" s="913"/>
      <c r="L36" s="294">
        <f t="shared" si="9"/>
        <v>0</v>
      </c>
      <c r="M36" s="294">
        <f t="shared" si="10"/>
        <v>0</v>
      </c>
      <c r="N36" s="294">
        <f t="shared" si="11"/>
        <v>0</v>
      </c>
      <c r="O36" s="295">
        <f t="shared" si="12"/>
        <v>0</v>
      </c>
    </row>
    <row r="37" spans="1:15" ht="15" customHeight="1">
      <c r="A37" s="271" t="s">
        <v>69</v>
      </c>
      <c r="B37" s="272">
        <v>130</v>
      </c>
      <c r="C37" s="259" t="s">
        <v>38</v>
      </c>
      <c r="D37" s="208">
        <v>26.6</v>
      </c>
      <c r="E37" s="208">
        <v>26.6</v>
      </c>
      <c r="F37" s="208">
        <v>26.6</v>
      </c>
      <c r="G37" s="208">
        <v>26.6</v>
      </c>
      <c r="H37" s="913"/>
      <c r="I37" s="913"/>
      <c r="J37" s="913"/>
      <c r="K37" s="913"/>
      <c r="L37" s="294">
        <f t="shared" si="9"/>
        <v>26.6</v>
      </c>
      <c r="M37" s="294">
        <f t="shared" si="10"/>
        <v>26.6</v>
      </c>
      <c r="N37" s="294">
        <f t="shared" si="11"/>
        <v>26.6</v>
      </c>
      <c r="O37" s="295">
        <f t="shared" si="12"/>
        <v>26.6</v>
      </c>
    </row>
    <row r="38" spans="1:15" ht="15" customHeight="1">
      <c r="A38" s="271" t="s">
        <v>70</v>
      </c>
      <c r="B38" s="272">
        <v>131</v>
      </c>
      <c r="C38" s="259" t="s">
        <v>38</v>
      </c>
      <c r="D38" s="208"/>
      <c r="E38" s="208"/>
      <c r="F38" s="208"/>
      <c r="G38" s="208"/>
      <c r="H38" s="913"/>
      <c r="I38" s="913"/>
      <c r="J38" s="913"/>
      <c r="K38" s="913"/>
      <c r="L38" s="294">
        <f t="shared" si="9"/>
        <v>0</v>
      </c>
      <c r="M38" s="294">
        <f t="shared" si="10"/>
        <v>0</v>
      </c>
      <c r="N38" s="294">
        <f t="shared" si="11"/>
        <v>0</v>
      </c>
      <c r="O38" s="295">
        <f t="shared" si="12"/>
        <v>0</v>
      </c>
    </row>
    <row r="39" spans="1:15" ht="15" customHeight="1">
      <c r="A39" s="271" t="s">
        <v>71</v>
      </c>
      <c r="B39" s="272">
        <v>132</v>
      </c>
      <c r="C39" s="259" t="s">
        <v>38</v>
      </c>
      <c r="D39" s="208"/>
      <c r="E39" s="208"/>
      <c r="F39" s="208"/>
      <c r="G39" s="208"/>
      <c r="H39" s="913"/>
      <c r="I39" s="913"/>
      <c r="J39" s="913"/>
      <c r="K39" s="913"/>
      <c r="L39" s="294">
        <f t="shared" si="9"/>
        <v>0</v>
      </c>
      <c r="M39" s="294">
        <f t="shared" si="10"/>
        <v>0</v>
      </c>
      <c r="N39" s="294">
        <f t="shared" si="11"/>
        <v>0</v>
      </c>
      <c r="O39" s="295">
        <f t="shared" si="12"/>
        <v>0</v>
      </c>
    </row>
    <row r="40" spans="1:15" ht="15" customHeight="1">
      <c r="A40" s="271" t="s">
        <v>72</v>
      </c>
      <c r="B40" s="272">
        <v>133</v>
      </c>
      <c r="C40" s="259" t="s">
        <v>38</v>
      </c>
      <c r="D40" s="208"/>
      <c r="E40" s="208"/>
      <c r="F40" s="208"/>
      <c r="G40" s="208"/>
      <c r="H40" s="913"/>
      <c r="I40" s="913"/>
      <c r="J40" s="913"/>
      <c r="K40" s="913"/>
      <c r="L40" s="294">
        <f t="shared" si="9"/>
        <v>0</v>
      </c>
      <c r="M40" s="294">
        <f t="shared" si="10"/>
        <v>0</v>
      </c>
      <c r="N40" s="294">
        <f t="shared" si="11"/>
        <v>0</v>
      </c>
      <c r="O40" s="295">
        <f t="shared" si="12"/>
        <v>0</v>
      </c>
    </row>
    <row r="41" spans="1:15" ht="15" customHeight="1">
      <c r="A41" s="271" t="s">
        <v>73</v>
      </c>
      <c r="B41" s="272">
        <v>134</v>
      </c>
      <c r="C41" s="259" t="s">
        <v>38</v>
      </c>
      <c r="D41" s="208"/>
      <c r="E41" s="208"/>
      <c r="F41" s="208"/>
      <c r="G41" s="208"/>
      <c r="H41" s="913"/>
      <c r="I41" s="913"/>
      <c r="J41" s="913"/>
      <c r="K41" s="913"/>
      <c r="L41" s="294">
        <f t="shared" si="9"/>
        <v>0</v>
      </c>
      <c r="M41" s="294">
        <f t="shared" si="10"/>
        <v>0</v>
      </c>
      <c r="N41" s="294">
        <f t="shared" si="11"/>
        <v>0</v>
      </c>
      <c r="O41" s="295">
        <f t="shared" si="12"/>
        <v>0</v>
      </c>
    </row>
    <row r="42" spans="1:15" ht="14.45" customHeight="1">
      <c r="A42" s="273" t="s">
        <v>74</v>
      </c>
      <c r="B42" s="258">
        <v>135</v>
      </c>
      <c r="C42" s="262" t="s">
        <v>38</v>
      </c>
      <c r="D42" s="211">
        <v>2</v>
      </c>
      <c r="E42" s="211">
        <v>117</v>
      </c>
      <c r="F42" s="211">
        <v>117</v>
      </c>
      <c r="G42" s="211">
        <v>117</v>
      </c>
      <c r="H42" s="916"/>
      <c r="I42" s="917"/>
      <c r="J42" s="917"/>
      <c r="K42" s="917"/>
      <c r="L42" s="294">
        <f>SUM(D42+H42)</f>
        <v>2</v>
      </c>
      <c r="M42" s="294">
        <f>SUM(E42+I42)</f>
        <v>117</v>
      </c>
      <c r="N42" s="294">
        <f>SUM(F42+J42)</f>
        <v>117</v>
      </c>
      <c r="O42" s="295">
        <f>SUM(G42+K42)</f>
        <v>117</v>
      </c>
    </row>
    <row r="43" spans="1:15" ht="14.45" customHeight="1">
      <c r="A43" s="274" t="s">
        <v>85</v>
      </c>
      <c r="B43" s="269">
        <v>140</v>
      </c>
      <c r="C43" s="253" t="s">
        <v>38</v>
      </c>
      <c r="D43" s="914">
        <f>SUM(D44:D46)</f>
        <v>27</v>
      </c>
      <c r="E43" s="914">
        <f t="shared" ref="E43:K43" si="13">SUM(E44:E46)</f>
        <v>38.4</v>
      </c>
      <c r="F43" s="914">
        <f t="shared" si="13"/>
        <v>38.4</v>
      </c>
      <c r="G43" s="914">
        <f t="shared" si="13"/>
        <v>38.4</v>
      </c>
      <c r="H43" s="914">
        <f t="shared" si="13"/>
        <v>0</v>
      </c>
      <c r="I43" s="914">
        <f t="shared" si="13"/>
        <v>0</v>
      </c>
      <c r="J43" s="914">
        <f t="shared" si="13"/>
        <v>0</v>
      </c>
      <c r="K43" s="914">
        <f t="shared" si="13"/>
        <v>0</v>
      </c>
      <c r="L43" s="296">
        <f t="shared" ref="L43:O43" si="14">SUM(L44:L46)</f>
        <v>27</v>
      </c>
      <c r="M43" s="296">
        <f t="shared" si="14"/>
        <v>38.4</v>
      </c>
      <c r="N43" s="296">
        <f t="shared" si="14"/>
        <v>38.4</v>
      </c>
      <c r="O43" s="297">
        <f t="shared" si="14"/>
        <v>38.4</v>
      </c>
    </row>
    <row r="44" spans="1:15" ht="24" customHeight="1">
      <c r="A44" s="266" t="s">
        <v>86</v>
      </c>
      <c r="B44" s="267">
        <v>141</v>
      </c>
      <c r="C44" s="258" t="s">
        <v>38</v>
      </c>
      <c r="D44" s="916"/>
      <c r="E44" s="916"/>
      <c r="F44" s="916"/>
      <c r="G44" s="916"/>
      <c r="H44" s="916"/>
      <c r="I44" s="917"/>
      <c r="J44" s="917"/>
      <c r="K44" s="917"/>
      <c r="L44" s="294">
        <f>SUM(D44+H44)</f>
        <v>0</v>
      </c>
      <c r="M44" s="294">
        <f t="shared" ref="M44:M46" si="15">SUM(E44+I44)</f>
        <v>0</v>
      </c>
      <c r="N44" s="294">
        <f t="shared" ref="N44:N46" si="16">SUM(F44+J44)</f>
        <v>0</v>
      </c>
      <c r="O44" s="295">
        <f t="shared" ref="O44:O46" si="17">SUM(G44+K44)</f>
        <v>0</v>
      </c>
    </row>
    <row r="45" spans="1:15" ht="23.25" customHeight="1">
      <c r="A45" s="263" t="s">
        <v>87</v>
      </c>
      <c r="B45" s="264">
        <v>142</v>
      </c>
      <c r="C45" s="258" t="s">
        <v>38</v>
      </c>
      <c r="D45" s="211">
        <v>27</v>
      </c>
      <c r="E45" s="211">
        <v>38.4</v>
      </c>
      <c r="F45" s="211">
        <v>38.4</v>
      </c>
      <c r="G45" s="211">
        <v>38.4</v>
      </c>
      <c r="H45" s="916"/>
      <c r="I45" s="917"/>
      <c r="J45" s="917"/>
      <c r="K45" s="917"/>
      <c r="L45" s="294">
        <f t="shared" ref="L45:L46" si="18">SUM(D45+H45)</f>
        <v>27</v>
      </c>
      <c r="M45" s="294">
        <f t="shared" si="15"/>
        <v>38.4</v>
      </c>
      <c r="N45" s="294">
        <f t="shared" si="16"/>
        <v>38.4</v>
      </c>
      <c r="O45" s="295">
        <f t="shared" si="17"/>
        <v>38.4</v>
      </c>
    </row>
    <row r="46" spans="1:15" ht="12.75" customHeight="1">
      <c r="A46" s="263"/>
      <c r="B46" s="264">
        <v>143</v>
      </c>
      <c r="C46" s="258" t="s">
        <v>38</v>
      </c>
      <c r="D46" s="916"/>
      <c r="E46" s="916"/>
      <c r="F46" s="916"/>
      <c r="G46" s="916"/>
      <c r="H46" s="916"/>
      <c r="I46" s="917"/>
      <c r="J46" s="917"/>
      <c r="K46" s="917"/>
      <c r="L46" s="294">
        <f t="shared" si="18"/>
        <v>0</v>
      </c>
      <c r="M46" s="294">
        <f t="shared" si="15"/>
        <v>0</v>
      </c>
      <c r="N46" s="294">
        <f t="shared" si="16"/>
        <v>0</v>
      </c>
      <c r="O46" s="295">
        <f t="shared" si="17"/>
        <v>0</v>
      </c>
    </row>
    <row r="47" spans="1:15" ht="14.45" customHeight="1">
      <c r="A47" s="275" t="s">
        <v>88</v>
      </c>
      <c r="B47" s="276">
        <v>150</v>
      </c>
      <c r="C47" s="253" t="s">
        <v>38</v>
      </c>
      <c r="D47" s="914">
        <f>SUM(D48:D50)</f>
        <v>2594.1999999999998</v>
      </c>
      <c r="E47" s="914">
        <f t="shared" ref="E47:K47" si="19">SUM(E48:E50)</f>
        <v>2594.1999999999998</v>
      </c>
      <c r="F47" s="914">
        <f t="shared" si="19"/>
        <v>2594.1999999999998</v>
      </c>
      <c r="G47" s="914">
        <f t="shared" si="19"/>
        <v>2594.1999999999998</v>
      </c>
      <c r="H47" s="914">
        <f t="shared" si="19"/>
        <v>0</v>
      </c>
      <c r="I47" s="914">
        <f t="shared" si="19"/>
        <v>0</v>
      </c>
      <c r="J47" s="914">
        <f t="shared" si="19"/>
        <v>0</v>
      </c>
      <c r="K47" s="914">
        <f t="shared" si="19"/>
        <v>0</v>
      </c>
      <c r="L47" s="296">
        <f t="shared" ref="L47:O47" si="20">SUM(L48:L50)</f>
        <v>2594.1999999999998</v>
      </c>
      <c r="M47" s="296">
        <f t="shared" si="20"/>
        <v>2594.1999999999998</v>
      </c>
      <c r="N47" s="296">
        <f t="shared" si="20"/>
        <v>2594.1999999999998</v>
      </c>
      <c r="O47" s="297">
        <f t="shared" si="20"/>
        <v>2594.1999999999998</v>
      </c>
    </row>
    <row r="48" spans="1:15" ht="13.5" customHeight="1">
      <c r="A48" s="263" t="s">
        <v>39</v>
      </c>
      <c r="B48" s="264">
        <v>151</v>
      </c>
      <c r="C48" s="258" t="s">
        <v>38</v>
      </c>
      <c r="D48" s="916">
        <v>2594.1999999999998</v>
      </c>
      <c r="E48" s="916">
        <v>2594.1999999999998</v>
      </c>
      <c r="F48" s="916">
        <v>2594.1999999999998</v>
      </c>
      <c r="G48" s="916">
        <v>2594.1999999999998</v>
      </c>
      <c r="H48" s="916"/>
      <c r="I48" s="917"/>
      <c r="J48" s="917"/>
      <c r="K48" s="917"/>
      <c r="L48" s="294">
        <f t="shared" ref="L48:L59" si="21">SUM(D48+H48)</f>
        <v>2594.1999999999998</v>
      </c>
      <c r="M48" s="294">
        <f t="shared" ref="M48:M50" si="22">SUM(E48+I48)</f>
        <v>2594.1999999999998</v>
      </c>
      <c r="N48" s="294">
        <f t="shared" ref="N48:N50" si="23">SUM(F48+J48)</f>
        <v>2594.1999999999998</v>
      </c>
      <c r="O48" s="295">
        <f t="shared" ref="O48:O50" si="24">SUM(G48+K48)</f>
        <v>2594.1999999999998</v>
      </c>
    </row>
    <row r="49" spans="1:15" ht="23.25" customHeight="1">
      <c r="A49" s="263" t="s">
        <v>89</v>
      </c>
      <c r="B49" s="277">
        <v>152</v>
      </c>
      <c r="C49" s="265" t="s">
        <v>38</v>
      </c>
      <c r="D49" s="916"/>
      <c r="E49" s="916"/>
      <c r="F49" s="916"/>
      <c r="G49" s="916"/>
      <c r="H49" s="916"/>
      <c r="I49" s="917"/>
      <c r="J49" s="917"/>
      <c r="K49" s="917"/>
      <c r="L49" s="294">
        <f t="shared" si="21"/>
        <v>0</v>
      </c>
      <c r="M49" s="294">
        <f t="shared" si="22"/>
        <v>0</v>
      </c>
      <c r="N49" s="294">
        <f t="shared" si="23"/>
        <v>0</v>
      </c>
      <c r="O49" s="295">
        <f t="shared" si="24"/>
        <v>0</v>
      </c>
    </row>
    <row r="50" spans="1:15" ht="11.25" customHeight="1">
      <c r="A50" s="263"/>
      <c r="B50" s="264">
        <v>153</v>
      </c>
      <c r="C50" s="258" t="s">
        <v>38</v>
      </c>
      <c r="D50" s="916"/>
      <c r="E50" s="916"/>
      <c r="F50" s="916"/>
      <c r="G50" s="916"/>
      <c r="H50" s="916"/>
      <c r="I50" s="917"/>
      <c r="J50" s="917"/>
      <c r="K50" s="917"/>
      <c r="L50" s="294">
        <f t="shared" si="21"/>
        <v>0</v>
      </c>
      <c r="M50" s="294">
        <f t="shared" si="22"/>
        <v>0</v>
      </c>
      <c r="N50" s="294">
        <f t="shared" si="23"/>
        <v>0</v>
      </c>
      <c r="O50" s="295">
        <f t="shared" si="24"/>
        <v>0</v>
      </c>
    </row>
    <row r="51" spans="1:15" ht="24.75" customHeight="1">
      <c r="A51" s="278" t="s">
        <v>75</v>
      </c>
      <c r="B51" s="253">
        <v>160</v>
      </c>
      <c r="C51" s="253" t="s">
        <v>38</v>
      </c>
      <c r="D51" s="914">
        <f t="shared" ref="D51:K51" si="25">SUM(D52:D59)</f>
        <v>290</v>
      </c>
      <c r="E51" s="914">
        <f t="shared" si="25"/>
        <v>863.5</v>
      </c>
      <c r="F51" s="914">
        <f t="shared" si="25"/>
        <v>863.5</v>
      </c>
      <c r="G51" s="914">
        <f t="shared" si="25"/>
        <v>498.9</v>
      </c>
      <c r="H51" s="914">
        <f t="shared" si="25"/>
        <v>25.7</v>
      </c>
      <c r="I51" s="914">
        <f t="shared" si="25"/>
        <v>17.7</v>
      </c>
      <c r="J51" s="914">
        <f t="shared" si="25"/>
        <v>17.7</v>
      </c>
      <c r="K51" s="914">
        <f t="shared" si="25"/>
        <v>17.7</v>
      </c>
      <c r="L51" s="296">
        <f t="shared" ref="L51:O51" si="26">SUM(L52:L59)</f>
        <v>315.7</v>
      </c>
      <c r="M51" s="296">
        <f t="shared" si="26"/>
        <v>881.2</v>
      </c>
      <c r="N51" s="296">
        <f t="shared" si="26"/>
        <v>881.2</v>
      </c>
      <c r="O51" s="297">
        <f t="shared" si="26"/>
        <v>516.6</v>
      </c>
    </row>
    <row r="52" spans="1:15" ht="12.75" customHeight="1">
      <c r="A52" s="279" t="s">
        <v>76</v>
      </c>
      <c r="B52" s="258">
        <v>161</v>
      </c>
      <c r="C52" s="259" t="s">
        <v>38</v>
      </c>
      <c r="D52" s="211">
        <v>10</v>
      </c>
      <c r="E52" s="211">
        <v>12.7</v>
      </c>
      <c r="F52" s="211">
        <v>12.7</v>
      </c>
      <c r="G52" s="211">
        <v>12.5</v>
      </c>
      <c r="H52" s="211"/>
      <c r="I52" s="215"/>
      <c r="J52" s="215"/>
      <c r="K52" s="215"/>
      <c r="L52" s="294">
        <f t="shared" si="21"/>
        <v>10</v>
      </c>
      <c r="M52" s="294">
        <f t="shared" ref="M52:M59" si="27">SUM(E52+I52)</f>
        <v>12.7</v>
      </c>
      <c r="N52" s="294">
        <f t="shared" ref="N52:N59" si="28">SUM(F52+J52)</f>
        <v>12.7</v>
      </c>
      <c r="O52" s="295">
        <f t="shared" ref="O52:O59" si="29">SUM(G52+K52)</f>
        <v>12.5</v>
      </c>
    </row>
    <row r="53" spans="1:15" ht="14.45" customHeight="1">
      <c r="A53" s="279" t="s">
        <v>77</v>
      </c>
      <c r="B53" s="258">
        <v>162</v>
      </c>
      <c r="C53" s="259" t="s">
        <v>38</v>
      </c>
      <c r="D53" s="211">
        <v>10</v>
      </c>
      <c r="E53" s="211">
        <v>13.3</v>
      </c>
      <c r="F53" s="211">
        <v>13.3</v>
      </c>
      <c r="G53" s="211">
        <v>47.8</v>
      </c>
      <c r="H53" s="211"/>
      <c r="I53" s="215"/>
      <c r="J53" s="215"/>
      <c r="K53" s="215"/>
      <c r="L53" s="294">
        <f t="shared" si="21"/>
        <v>10</v>
      </c>
      <c r="M53" s="294">
        <f t="shared" si="27"/>
        <v>13.3</v>
      </c>
      <c r="N53" s="294">
        <f t="shared" si="28"/>
        <v>13.3</v>
      </c>
      <c r="O53" s="295">
        <f t="shared" si="29"/>
        <v>47.8</v>
      </c>
    </row>
    <row r="54" spans="1:15" ht="14.45" customHeight="1">
      <c r="A54" s="279" t="s">
        <v>78</v>
      </c>
      <c r="B54" s="258">
        <v>163</v>
      </c>
      <c r="C54" s="259" t="s">
        <v>38</v>
      </c>
      <c r="D54" s="211"/>
      <c r="E54" s="211"/>
      <c r="F54" s="211"/>
      <c r="G54" s="211"/>
      <c r="H54" s="211"/>
      <c r="I54" s="215"/>
      <c r="J54" s="215"/>
      <c r="K54" s="215"/>
      <c r="L54" s="294">
        <f t="shared" si="21"/>
        <v>0</v>
      </c>
      <c r="M54" s="294">
        <f t="shared" si="27"/>
        <v>0</v>
      </c>
      <c r="N54" s="294">
        <f t="shared" si="28"/>
        <v>0</v>
      </c>
      <c r="O54" s="295">
        <f t="shared" si="29"/>
        <v>0</v>
      </c>
    </row>
    <row r="55" spans="1:15" ht="14.45" customHeight="1">
      <c r="A55" s="266" t="s">
        <v>79</v>
      </c>
      <c r="B55" s="258">
        <v>164</v>
      </c>
      <c r="C55" s="259" t="s">
        <v>38</v>
      </c>
      <c r="D55" s="211">
        <v>5</v>
      </c>
      <c r="E55" s="211">
        <v>3</v>
      </c>
      <c r="F55" s="211">
        <v>3</v>
      </c>
      <c r="G55" s="211">
        <v>2.4</v>
      </c>
      <c r="H55" s="211"/>
      <c r="I55" s="215"/>
      <c r="J55" s="215"/>
      <c r="K55" s="215"/>
      <c r="L55" s="294">
        <f t="shared" si="21"/>
        <v>5</v>
      </c>
      <c r="M55" s="294">
        <f t="shared" si="27"/>
        <v>3</v>
      </c>
      <c r="N55" s="294">
        <f t="shared" si="28"/>
        <v>3</v>
      </c>
      <c r="O55" s="295">
        <f t="shared" si="29"/>
        <v>2.4</v>
      </c>
    </row>
    <row r="56" spans="1:15" ht="27" customHeight="1">
      <c r="A56" s="271" t="s">
        <v>80</v>
      </c>
      <c r="B56" s="258">
        <v>165</v>
      </c>
      <c r="C56" s="259" t="s">
        <v>38</v>
      </c>
      <c r="D56" s="211">
        <v>100</v>
      </c>
      <c r="E56" s="211">
        <v>167.4</v>
      </c>
      <c r="F56" s="211">
        <v>167.4</v>
      </c>
      <c r="G56" s="211">
        <v>50.3</v>
      </c>
      <c r="H56" s="211"/>
      <c r="I56" s="215"/>
      <c r="J56" s="215"/>
      <c r="K56" s="215"/>
      <c r="L56" s="294">
        <f t="shared" si="21"/>
        <v>100</v>
      </c>
      <c r="M56" s="294">
        <f t="shared" si="27"/>
        <v>167.4</v>
      </c>
      <c r="N56" s="294">
        <f t="shared" si="28"/>
        <v>167.4</v>
      </c>
      <c r="O56" s="295">
        <f t="shared" si="29"/>
        <v>50.3</v>
      </c>
    </row>
    <row r="57" spans="1:15" ht="25.5" customHeight="1">
      <c r="A57" s="271" t="s">
        <v>81</v>
      </c>
      <c r="B57" s="258">
        <v>166</v>
      </c>
      <c r="C57" s="259" t="s">
        <v>38</v>
      </c>
      <c r="D57" s="211">
        <v>50</v>
      </c>
      <c r="E57" s="211">
        <v>383.4</v>
      </c>
      <c r="F57" s="211">
        <v>383.4</v>
      </c>
      <c r="G57" s="211">
        <v>94.3</v>
      </c>
      <c r="H57" s="211">
        <v>25.7</v>
      </c>
      <c r="I57" s="215">
        <v>17.7</v>
      </c>
      <c r="J57" s="215">
        <v>17.7</v>
      </c>
      <c r="K57" s="215">
        <v>17.7</v>
      </c>
      <c r="L57" s="294">
        <f t="shared" si="21"/>
        <v>75.7</v>
      </c>
      <c r="M57" s="294">
        <f t="shared" si="27"/>
        <v>401.09999999999997</v>
      </c>
      <c r="N57" s="294">
        <f t="shared" si="28"/>
        <v>401.09999999999997</v>
      </c>
      <c r="O57" s="295">
        <f t="shared" si="29"/>
        <v>112</v>
      </c>
    </row>
    <row r="58" spans="1:15" ht="14.45" customHeight="1">
      <c r="A58" s="271" t="s">
        <v>82</v>
      </c>
      <c r="B58" s="258">
        <v>167</v>
      </c>
      <c r="C58" s="259" t="s">
        <v>38</v>
      </c>
      <c r="D58" s="211">
        <v>100</v>
      </c>
      <c r="E58" s="211">
        <v>277.2</v>
      </c>
      <c r="F58" s="211">
        <v>277.2</v>
      </c>
      <c r="G58" s="211">
        <v>177</v>
      </c>
      <c r="H58" s="211"/>
      <c r="I58" s="215"/>
      <c r="J58" s="215"/>
      <c r="K58" s="215"/>
      <c r="L58" s="294">
        <f t="shared" si="21"/>
        <v>100</v>
      </c>
      <c r="M58" s="294">
        <f t="shared" si="27"/>
        <v>277.2</v>
      </c>
      <c r="N58" s="294">
        <f t="shared" si="28"/>
        <v>277.2</v>
      </c>
      <c r="O58" s="295">
        <f t="shared" si="29"/>
        <v>177</v>
      </c>
    </row>
    <row r="59" spans="1:15" ht="14.45" customHeight="1">
      <c r="A59" s="280" t="s">
        <v>84</v>
      </c>
      <c r="B59" s="258">
        <v>168</v>
      </c>
      <c r="C59" s="259" t="s">
        <v>38</v>
      </c>
      <c r="D59" s="211">
        <v>15</v>
      </c>
      <c r="E59" s="211">
        <v>6.5</v>
      </c>
      <c r="F59" s="211">
        <v>6.5</v>
      </c>
      <c r="G59" s="211">
        <v>114.6</v>
      </c>
      <c r="H59" s="211"/>
      <c r="I59" s="215"/>
      <c r="J59" s="215"/>
      <c r="K59" s="215"/>
      <c r="L59" s="294">
        <f t="shared" si="21"/>
        <v>15</v>
      </c>
      <c r="M59" s="294">
        <f t="shared" si="27"/>
        <v>6.5</v>
      </c>
      <c r="N59" s="294">
        <f t="shared" si="28"/>
        <v>6.5</v>
      </c>
      <c r="O59" s="295">
        <f t="shared" si="29"/>
        <v>114.6</v>
      </c>
    </row>
    <row r="60" spans="1:15" ht="26.25" customHeight="1">
      <c r="A60" s="268" t="s">
        <v>90</v>
      </c>
      <c r="B60" s="281">
        <v>170</v>
      </c>
      <c r="C60" s="253" t="s">
        <v>38</v>
      </c>
      <c r="D60" s="914">
        <f>SUM(D61:D62)</f>
        <v>0</v>
      </c>
      <c r="E60" s="914">
        <f t="shared" ref="E60:K60" si="30">SUM(E61:E62)</f>
        <v>0</v>
      </c>
      <c r="F60" s="914">
        <f t="shared" si="30"/>
        <v>0</v>
      </c>
      <c r="G60" s="914">
        <f t="shared" si="30"/>
        <v>0</v>
      </c>
      <c r="H60" s="914">
        <f t="shared" si="30"/>
        <v>0</v>
      </c>
      <c r="I60" s="914">
        <f t="shared" si="30"/>
        <v>0</v>
      </c>
      <c r="J60" s="914">
        <f t="shared" si="30"/>
        <v>0</v>
      </c>
      <c r="K60" s="914">
        <f t="shared" si="30"/>
        <v>0</v>
      </c>
      <c r="L60" s="296">
        <f t="shared" ref="L60:O60" si="31">SUM(L61:L62)</f>
        <v>0</v>
      </c>
      <c r="M60" s="296">
        <f t="shared" si="31"/>
        <v>0</v>
      </c>
      <c r="N60" s="296">
        <f t="shared" si="31"/>
        <v>0</v>
      </c>
      <c r="O60" s="297">
        <f t="shared" si="31"/>
        <v>0</v>
      </c>
    </row>
    <row r="61" spans="1:15" ht="12" customHeight="1">
      <c r="A61" s="266" t="s">
        <v>91</v>
      </c>
      <c r="B61" s="267">
        <v>171</v>
      </c>
      <c r="C61" s="265" t="s">
        <v>38</v>
      </c>
      <c r="D61" s="890"/>
      <c r="E61" s="890"/>
      <c r="F61" s="890"/>
      <c r="G61" s="890"/>
      <c r="H61" s="918"/>
      <c r="I61" s="919"/>
      <c r="J61" s="920"/>
      <c r="K61" s="920"/>
      <c r="L61" s="294">
        <f t="shared" ref="L61:O62" si="32">SUM(D61+H61)</f>
        <v>0</v>
      </c>
      <c r="M61" s="294">
        <f t="shared" si="32"/>
        <v>0</v>
      </c>
      <c r="N61" s="294">
        <f t="shared" si="32"/>
        <v>0</v>
      </c>
      <c r="O61" s="295">
        <f t="shared" si="32"/>
        <v>0</v>
      </c>
    </row>
    <row r="62" spans="1:15" ht="12.75" customHeight="1">
      <c r="A62" s="266" t="s">
        <v>92</v>
      </c>
      <c r="B62" s="267">
        <v>172</v>
      </c>
      <c r="C62" s="265" t="s">
        <v>38</v>
      </c>
      <c r="D62" s="890"/>
      <c r="E62" s="921"/>
      <c r="F62" s="921"/>
      <c r="G62" s="890"/>
      <c r="H62" s="890"/>
      <c r="I62" s="913"/>
      <c r="J62" s="913"/>
      <c r="K62" s="912"/>
      <c r="L62" s="294">
        <f t="shared" si="32"/>
        <v>0</v>
      </c>
      <c r="M62" s="294">
        <f t="shared" si="32"/>
        <v>0</v>
      </c>
      <c r="N62" s="294">
        <f t="shared" si="32"/>
        <v>0</v>
      </c>
      <c r="O62" s="295">
        <f t="shared" si="32"/>
        <v>0</v>
      </c>
    </row>
    <row r="63" spans="1:15" ht="39" customHeight="1">
      <c r="A63" s="282" t="s">
        <v>93</v>
      </c>
      <c r="B63" s="283">
        <v>180</v>
      </c>
      <c r="C63" s="253" t="s">
        <v>38</v>
      </c>
      <c r="D63" s="914">
        <f>SUM(D64:D65)</f>
        <v>0</v>
      </c>
      <c r="E63" s="914">
        <f t="shared" ref="E63:K63" si="33">SUM(E64:E65)</f>
        <v>0</v>
      </c>
      <c r="F63" s="914">
        <f t="shared" si="33"/>
        <v>0</v>
      </c>
      <c r="G63" s="914">
        <f t="shared" si="33"/>
        <v>0</v>
      </c>
      <c r="H63" s="914">
        <f t="shared" si="33"/>
        <v>0</v>
      </c>
      <c r="I63" s="914">
        <f t="shared" si="33"/>
        <v>0</v>
      </c>
      <c r="J63" s="914">
        <f t="shared" si="33"/>
        <v>0</v>
      </c>
      <c r="K63" s="914">
        <f t="shared" si="33"/>
        <v>0</v>
      </c>
      <c r="L63" s="296">
        <f t="shared" ref="L63:O63" si="34">SUM(L64:L65)</f>
        <v>0</v>
      </c>
      <c r="M63" s="296">
        <f t="shared" si="34"/>
        <v>0</v>
      </c>
      <c r="N63" s="296">
        <f t="shared" si="34"/>
        <v>0</v>
      </c>
      <c r="O63" s="297">
        <f t="shared" si="34"/>
        <v>0</v>
      </c>
    </row>
    <row r="64" spans="1:15" ht="14.25" customHeight="1">
      <c r="A64" s="266" t="s">
        <v>91</v>
      </c>
      <c r="B64" s="267">
        <v>181</v>
      </c>
      <c r="C64" s="265" t="s">
        <v>38</v>
      </c>
      <c r="D64" s="890"/>
      <c r="E64" s="890"/>
      <c r="F64" s="890"/>
      <c r="G64" s="890"/>
      <c r="H64" s="890"/>
      <c r="I64" s="917"/>
      <c r="J64" s="917"/>
      <c r="K64" s="922"/>
      <c r="L64" s="294">
        <f t="shared" ref="L64:O65" si="35">SUM(D64+H64)</f>
        <v>0</v>
      </c>
      <c r="M64" s="294">
        <f t="shared" si="35"/>
        <v>0</v>
      </c>
      <c r="N64" s="294">
        <f t="shared" si="35"/>
        <v>0</v>
      </c>
      <c r="O64" s="295">
        <f t="shared" si="35"/>
        <v>0</v>
      </c>
    </row>
    <row r="65" spans="1:15" ht="14.25" customHeight="1">
      <c r="A65" s="266" t="s">
        <v>92</v>
      </c>
      <c r="B65" s="267">
        <v>182</v>
      </c>
      <c r="C65" s="265" t="s">
        <v>38</v>
      </c>
      <c r="D65" s="890"/>
      <c r="E65" s="890"/>
      <c r="F65" s="890"/>
      <c r="G65" s="890"/>
      <c r="H65" s="890"/>
      <c r="I65" s="917"/>
      <c r="J65" s="917"/>
      <c r="K65" s="922"/>
      <c r="L65" s="294">
        <f t="shared" si="35"/>
        <v>0</v>
      </c>
      <c r="M65" s="294">
        <f t="shared" si="35"/>
        <v>0</v>
      </c>
      <c r="N65" s="294">
        <f t="shared" si="35"/>
        <v>0</v>
      </c>
      <c r="O65" s="295">
        <f t="shared" si="35"/>
        <v>0</v>
      </c>
    </row>
    <row r="66" spans="1:15" ht="24.75" customHeight="1">
      <c r="A66" s="874" t="s">
        <v>497</v>
      </c>
      <c r="B66" s="862">
        <v>190</v>
      </c>
      <c r="C66" s="856" t="s">
        <v>38</v>
      </c>
      <c r="D66" s="857">
        <f>SUM(D67:D70)</f>
        <v>0</v>
      </c>
      <c r="E66" s="857">
        <f t="shared" ref="E66:K66" si="36">SUM(E67:E70)</f>
        <v>0</v>
      </c>
      <c r="F66" s="857">
        <f t="shared" si="36"/>
        <v>0</v>
      </c>
      <c r="G66" s="857">
        <f t="shared" si="36"/>
        <v>0</v>
      </c>
      <c r="H66" s="857">
        <f t="shared" si="36"/>
        <v>0</v>
      </c>
      <c r="I66" s="857">
        <f t="shared" si="36"/>
        <v>0</v>
      </c>
      <c r="J66" s="857">
        <f t="shared" si="36"/>
        <v>0</v>
      </c>
      <c r="K66" s="857">
        <f t="shared" si="36"/>
        <v>0</v>
      </c>
      <c r="L66" s="857">
        <f t="shared" ref="L66:O66" si="37">SUM(L67:L70)</f>
        <v>0</v>
      </c>
      <c r="M66" s="857">
        <f t="shared" si="37"/>
        <v>0</v>
      </c>
      <c r="N66" s="857">
        <f t="shared" si="37"/>
        <v>0</v>
      </c>
      <c r="O66" s="857">
        <f t="shared" si="37"/>
        <v>0</v>
      </c>
    </row>
    <row r="67" spans="1:15" ht="14.25" customHeight="1">
      <c r="A67" s="266" t="s">
        <v>491</v>
      </c>
      <c r="B67" s="267">
        <v>191</v>
      </c>
      <c r="C67" s="265" t="s">
        <v>38</v>
      </c>
      <c r="D67" s="923"/>
      <c r="E67" s="923"/>
      <c r="F67" s="923"/>
      <c r="G67" s="923"/>
      <c r="H67" s="923"/>
      <c r="I67" s="924"/>
      <c r="J67" s="924"/>
      <c r="K67" s="925"/>
      <c r="L67" s="294"/>
      <c r="M67" s="294"/>
      <c r="N67" s="294"/>
      <c r="O67" s="295"/>
    </row>
    <row r="68" spans="1:15" ht="14.25" customHeight="1">
      <c r="A68" s="266" t="s">
        <v>492</v>
      </c>
      <c r="B68" s="267">
        <v>192</v>
      </c>
      <c r="C68" s="265" t="s">
        <v>38</v>
      </c>
      <c r="D68" s="923"/>
      <c r="E68" s="923"/>
      <c r="F68" s="923"/>
      <c r="G68" s="923"/>
      <c r="H68" s="923"/>
      <c r="I68" s="924"/>
      <c r="J68" s="924"/>
      <c r="K68" s="925"/>
      <c r="L68" s="294"/>
      <c r="M68" s="294"/>
      <c r="N68" s="294"/>
      <c r="O68" s="295"/>
    </row>
    <row r="69" spans="1:15" ht="14.25" customHeight="1">
      <c r="A69" s="266" t="s">
        <v>493</v>
      </c>
      <c r="B69" s="267">
        <v>193</v>
      </c>
      <c r="C69" s="265" t="s">
        <v>38</v>
      </c>
      <c r="D69" s="923"/>
      <c r="E69" s="923"/>
      <c r="F69" s="923"/>
      <c r="G69" s="923"/>
      <c r="H69" s="923"/>
      <c r="I69" s="924"/>
      <c r="J69" s="924"/>
      <c r="K69" s="925"/>
      <c r="L69" s="294"/>
      <c r="M69" s="294"/>
      <c r="N69" s="294"/>
      <c r="O69" s="295"/>
    </row>
    <row r="70" spans="1:15" ht="14.25" customHeight="1">
      <c r="A70" s="266" t="s">
        <v>494</v>
      </c>
      <c r="B70" s="267">
        <v>194</v>
      </c>
      <c r="C70" s="265" t="s">
        <v>38</v>
      </c>
      <c r="D70" s="923"/>
      <c r="E70" s="923"/>
      <c r="F70" s="923"/>
      <c r="G70" s="923"/>
      <c r="H70" s="923"/>
      <c r="I70" s="924"/>
      <c r="J70" s="924"/>
      <c r="K70" s="925"/>
      <c r="L70" s="294"/>
      <c r="M70" s="294"/>
      <c r="N70" s="294"/>
      <c r="O70" s="295"/>
    </row>
    <row r="71" spans="1:15" ht="13.5" customHeight="1">
      <c r="A71" s="880" t="s">
        <v>21</v>
      </c>
      <c r="B71" s="269">
        <v>191</v>
      </c>
      <c r="C71" s="253" t="s">
        <v>38</v>
      </c>
      <c r="D71" s="926" t="s">
        <v>28</v>
      </c>
      <c r="E71" s="926" t="s">
        <v>28</v>
      </c>
      <c r="F71" s="926" t="s">
        <v>28</v>
      </c>
      <c r="G71" s="220">
        <v>1526.7</v>
      </c>
      <c r="H71" s="926" t="s">
        <v>28</v>
      </c>
      <c r="I71" s="927" t="s">
        <v>28</v>
      </c>
      <c r="J71" s="927" t="s">
        <v>28</v>
      </c>
      <c r="K71" s="927"/>
      <c r="L71" s="298" t="s">
        <v>28</v>
      </c>
      <c r="M71" s="298" t="s">
        <v>28</v>
      </c>
      <c r="N71" s="298" t="s">
        <v>28</v>
      </c>
      <c r="O71" s="299">
        <f>G71+K71</f>
        <v>1526.7</v>
      </c>
    </row>
    <row r="72" spans="1:15" ht="13.5" customHeight="1">
      <c r="A72" s="285" t="s">
        <v>347</v>
      </c>
      <c r="B72" s="286">
        <v>200</v>
      </c>
      <c r="C72" s="287" t="s">
        <v>94</v>
      </c>
      <c r="D72" s="928">
        <v>587</v>
      </c>
      <c r="E72" s="928">
        <v>629</v>
      </c>
      <c r="F72" s="928">
        <v>594</v>
      </c>
      <c r="G72" s="928">
        <v>606</v>
      </c>
      <c r="H72" s="928">
        <v>7</v>
      </c>
      <c r="I72" s="929">
        <v>6</v>
      </c>
      <c r="J72" s="929">
        <v>6</v>
      </c>
      <c r="K72" s="929">
        <v>5</v>
      </c>
      <c r="L72" s="300">
        <f t="shared" ref="L72:O72" si="38">SUM(D72+H72)</f>
        <v>594</v>
      </c>
      <c r="M72" s="300">
        <f t="shared" si="38"/>
        <v>635</v>
      </c>
      <c r="N72" s="300">
        <f t="shared" si="38"/>
        <v>600</v>
      </c>
      <c r="O72" s="301">
        <f t="shared" si="38"/>
        <v>611</v>
      </c>
    </row>
    <row r="73" spans="1:15" s="213" customFormat="1" ht="16.899999999999999" customHeight="1" thickBot="1">
      <c r="A73" s="288" t="s">
        <v>348</v>
      </c>
      <c r="B73" s="289">
        <v>300</v>
      </c>
      <c r="C73" s="290" t="s">
        <v>95</v>
      </c>
      <c r="D73" s="930">
        <f>((D21-D48)/D72)*1000</f>
        <v>22733.049403747871</v>
      </c>
      <c r="E73" s="930">
        <f>((E21-E48-E66)/E72)*1000</f>
        <v>21215.26232114467</v>
      </c>
      <c r="F73" s="930">
        <f t="shared" ref="F73:G73" si="39">((F21-F48-F66)/F72)*1000</f>
        <v>22465.319865319863</v>
      </c>
      <c r="G73" s="930">
        <f t="shared" si="39"/>
        <v>23938.118811881181</v>
      </c>
      <c r="H73" s="930">
        <f t="shared" ref="H73:K73" si="40">((H21-H48)/H72)*1000</f>
        <v>3671.4285714285711</v>
      </c>
      <c r="I73" s="930">
        <f t="shared" si="40"/>
        <v>2949.9999999999995</v>
      </c>
      <c r="J73" s="930">
        <f t="shared" si="40"/>
        <v>2949.9999999999995</v>
      </c>
      <c r="K73" s="930">
        <f t="shared" si="40"/>
        <v>3540</v>
      </c>
      <c r="L73" s="302">
        <f t="shared" ref="L73:O73" si="41">((L21-L48)/L72)*1000</f>
        <v>22508.417508417508</v>
      </c>
      <c r="M73" s="302">
        <f t="shared" si="41"/>
        <v>21042.677165354326</v>
      </c>
      <c r="N73" s="302">
        <f t="shared" si="41"/>
        <v>22270.166666666664</v>
      </c>
      <c r="O73" s="302">
        <f t="shared" si="41"/>
        <v>23771.194762684117</v>
      </c>
    </row>
    <row r="74" spans="1:15" s="308" customFormat="1" ht="26.25" customHeight="1" thickBot="1">
      <c r="A74" s="309" t="s">
        <v>452</v>
      </c>
      <c r="B74" s="303">
        <v>400</v>
      </c>
      <c r="C74" s="291" t="s">
        <v>95</v>
      </c>
      <c r="D74" s="931"/>
      <c r="E74" s="931"/>
      <c r="F74" s="932"/>
      <c r="G74" s="931"/>
      <c r="H74" s="931"/>
      <c r="I74" s="931"/>
      <c r="J74" s="932"/>
      <c r="K74" s="931"/>
      <c r="L74" s="305" t="s">
        <v>28</v>
      </c>
      <c r="M74" s="305" t="s">
        <v>28</v>
      </c>
      <c r="N74" s="306">
        <f t="shared" ref="N74" si="42">SUM(F74+J74)</f>
        <v>0</v>
      </c>
      <c r="O74" s="307" t="s">
        <v>28</v>
      </c>
    </row>
    <row r="75" spans="1:15" ht="12.75" customHeight="1">
      <c r="A75" s="140" t="s">
        <v>46</v>
      </c>
      <c r="B75" s="224"/>
      <c r="C75" s="140"/>
      <c r="D75" s="225"/>
      <c r="E75" s="225"/>
      <c r="F75" s="225"/>
      <c r="H75" s="226"/>
      <c r="I75" s="226"/>
      <c r="J75" s="226"/>
      <c r="K75" s="226"/>
    </row>
    <row r="76" spans="1:15" ht="10.5" customHeight="1">
      <c r="A76" s="139" t="s">
        <v>96</v>
      </c>
      <c r="B76" s="224"/>
      <c r="C76" s="139"/>
      <c r="D76" s="139"/>
      <c r="E76" s="139"/>
      <c r="F76" s="139"/>
      <c r="G76" s="139"/>
    </row>
    <row r="77" spans="1:15">
      <c r="A77" s="1069" t="s">
        <v>47</v>
      </c>
      <c r="B77" s="1069"/>
      <c r="C77" s="1069"/>
      <c r="D77" s="1069"/>
      <c r="E77" s="1069"/>
      <c r="F77" s="1069"/>
      <c r="G77" s="1069"/>
      <c r="H77" s="1069"/>
      <c r="I77" s="1069"/>
      <c r="J77" s="1069"/>
      <c r="K77" s="1069"/>
      <c r="L77" s="1069"/>
      <c r="M77" s="1069"/>
      <c r="N77" s="1069"/>
      <c r="O77" s="1069"/>
    </row>
    <row r="78" spans="1:15" ht="9.75" customHeight="1">
      <c r="A78" s="701"/>
      <c r="B78" s="701"/>
      <c r="C78" s="701"/>
      <c r="D78" s="701"/>
      <c r="E78" s="701"/>
      <c r="F78" s="701"/>
      <c r="G78" s="701"/>
      <c r="H78" s="701"/>
      <c r="I78" s="701"/>
      <c r="J78" s="701"/>
      <c r="K78" s="701"/>
      <c r="L78" s="701"/>
      <c r="M78" s="701"/>
      <c r="N78" s="701"/>
      <c r="O78" s="701"/>
    </row>
    <row r="79" spans="1:15" s="137" customFormat="1" ht="14.25" customHeight="1">
      <c r="A79" s="728" t="s">
        <v>22</v>
      </c>
      <c r="B79" s="1022"/>
      <c r="C79" s="1022"/>
      <c r="D79" s="1070" t="s">
        <v>509</v>
      </c>
      <c r="E79" s="1070"/>
      <c r="F79" s="148"/>
    </row>
    <row r="80" spans="1:15" s="137" customFormat="1" ht="12" customHeight="1">
      <c r="A80" s="729"/>
      <c r="B80" s="1047" t="s">
        <v>23</v>
      </c>
      <c r="C80" s="1047"/>
      <c r="D80" s="1047" t="s">
        <v>24</v>
      </c>
      <c r="E80" s="1047"/>
      <c r="F80" s="148"/>
    </row>
    <row r="81" spans="1:6" s="137" customFormat="1" ht="12.75" customHeight="1">
      <c r="A81" s="728" t="s">
        <v>287</v>
      </c>
      <c r="B81" s="1025"/>
      <c r="C81" s="1025"/>
      <c r="D81" s="1025" t="s">
        <v>510</v>
      </c>
      <c r="E81" s="1025"/>
      <c r="F81" s="148"/>
    </row>
    <row r="82" spans="1:6" s="137" customFormat="1" ht="11.25" customHeight="1">
      <c r="A82" s="729"/>
      <c r="B82" s="1047" t="s">
        <v>23</v>
      </c>
      <c r="C82" s="1047"/>
      <c r="D82" s="1047" t="s">
        <v>24</v>
      </c>
      <c r="E82" s="1047"/>
      <c r="F82" s="148"/>
    </row>
    <row r="83" spans="1:6" s="137" customFormat="1" ht="13.5" customHeight="1">
      <c r="A83" s="728" t="s">
        <v>291</v>
      </c>
      <c r="B83" s="1022"/>
      <c r="C83" s="1022"/>
      <c r="D83" s="1024"/>
      <c r="E83" s="1024"/>
      <c r="F83" s="148"/>
    </row>
    <row r="84" spans="1:6" s="137" customFormat="1" ht="12.75" customHeight="1">
      <c r="A84" s="730"/>
      <c r="B84" s="1047" t="s">
        <v>23</v>
      </c>
      <c r="C84" s="1047"/>
      <c r="D84" s="1047" t="s">
        <v>24</v>
      </c>
      <c r="E84" s="1047"/>
      <c r="F84" s="148"/>
    </row>
    <row r="85" spans="1:6" s="137" customFormat="1" ht="19.5" customHeight="1">
      <c r="A85" s="150" t="s">
        <v>540</v>
      </c>
      <c r="B85" s="151"/>
      <c r="C85" s="151"/>
      <c r="D85" s="151"/>
      <c r="E85" s="151"/>
      <c r="F85" s="151"/>
    </row>
    <row r="86" spans="1:6" s="137" customFormat="1" ht="15"/>
  </sheetData>
  <mergeCells count="33">
    <mergeCell ref="L17:O18"/>
    <mergeCell ref="A77:O77"/>
    <mergeCell ref="B79:C79"/>
    <mergeCell ref="D79:E79"/>
    <mergeCell ref="B80:C80"/>
    <mergeCell ref="D80:E80"/>
    <mergeCell ref="A7:O7"/>
    <mergeCell ref="A8:O8"/>
    <mergeCell ref="A11:I11"/>
    <mergeCell ref="A12:I12"/>
    <mergeCell ref="A13:I13"/>
    <mergeCell ref="D10:H10"/>
    <mergeCell ref="D9:I9"/>
    <mergeCell ref="L1:O1"/>
    <mergeCell ref="L2:O2"/>
    <mergeCell ref="L3:O3"/>
    <mergeCell ref="A5:O5"/>
    <mergeCell ref="A6:O6"/>
    <mergeCell ref="B83:C83"/>
    <mergeCell ref="D83:E83"/>
    <mergeCell ref="B84:C84"/>
    <mergeCell ref="D84:E84"/>
    <mergeCell ref="A14:I14"/>
    <mergeCell ref="A15:I15"/>
    <mergeCell ref="A17:A19"/>
    <mergeCell ref="B17:B19"/>
    <mergeCell ref="C17:C19"/>
    <mergeCell ref="D17:G18"/>
    <mergeCell ref="H17:K18"/>
    <mergeCell ref="B81:C81"/>
    <mergeCell ref="D81:E81"/>
    <mergeCell ref="B82:C82"/>
    <mergeCell ref="D82:E82"/>
  </mergeCells>
  <printOptions horizontalCentered="1" verticalCentered="1"/>
  <pageMargins left="0.35433070866141736" right="0.15748031496062992" top="0.19685039370078741" bottom="0.27559055118110237" header="0.15748031496062992" footer="0.1574803149606299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1"/>
  </sheetPr>
  <dimension ref="A1:O124"/>
  <sheetViews>
    <sheetView view="pageBreakPreview" zoomScale="60" zoomScaleNormal="100" workbookViewId="0">
      <selection activeCell="R53" sqref="R53"/>
    </sheetView>
  </sheetViews>
  <sheetFormatPr defaultRowHeight="12.75"/>
  <cols>
    <col min="1" max="1" width="43.140625" style="531" customWidth="1"/>
    <col min="2" max="2" width="9.140625" style="531" customWidth="1"/>
    <col min="3" max="3" width="13.42578125" style="531" customWidth="1"/>
    <col min="4" max="5" width="12.28515625" style="531" customWidth="1"/>
    <col min="6" max="6" width="11.7109375" style="531" customWidth="1"/>
    <col min="7" max="7" width="12.5703125" style="531" customWidth="1"/>
    <col min="8" max="8" width="10.42578125" style="530" customWidth="1"/>
    <col min="9" max="16384" width="9.140625" style="531"/>
  </cols>
  <sheetData>
    <row r="1" spans="1:8" ht="15">
      <c r="A1" s="529"/>
      <c r="B1" s="529"/>
      <c r="C1" s="529"/>
      <c r="D1" s="529"/>
      <c r="E1" s="1040" t="s">
        <v>25</v>
      </c>
      <c r="F1" s="1040"/>
      <c r="G1" s="1040"/>
      <c r="H1" s="531"/>
    </row>
    <row r="2" spans="1:8" ht="15">
      <c r="A2" s="529"/>
      <c r="B2" s="529"/>
      <c r="C2" s="529"/>
      <c r="D2" s="529"/>
      <c r="E2" s="1038" t="s">
        <v>388</v>
      </c>
      <c r="F2" s="1038"/>
      <c r="G2" s="1038"/>
      <c r="H2" s="531"/>
    </row>
    <row r="3" spans="1:8" ht="15">
      <c r="A3" s="529"/>
      <c r="B3" s="529"/>
      <c r="C3" s="529"/>
      <c r="D3" s="529"/>
      <c r="E3" s="529"/>
      <c r="F3" s="1123"/>
      <c r="G3" s="1123"/>
      <c r="H3" s="531"/>
    </row>
    <row r="4" spans="1:8">
      <c r="A4" s="1124" t="s">
        <v>326</v>
      </c>
      <c r="B4" s="1124"/>
      <c r="C4" s="1124"/>
      <c r="D4" s="1124"/>
      <c r="E4" s="1124"/>
      <c r="F4" s="1124"/>
      <c r="G4" s="1124"/>
      <c r="H4" s="531"/>
    </row>
    <row r="5" spans="1:8">
      <c r="A5" s="1125" t="s">
        <v>338</v>
      </c>
      <c r="B5" s="1124"/>
      <c r="C5" s="1124"/>
      <c r="D5" s="1124"/>
      <c r="E5" s="1124"/>
      <c r="F5" s="1124"/>
      <c r="G5" s="1124"/>
      <c r="H5" s="531"/>
    </row>
    <row r="6" spans="1:8">
      <c r="A6" s="1126" t="s">
        <v>201</v>
      </c>
      <c r="B6" s="1126"/>
      <c r="C6" s="1126"/>
      <c r="D6" s="1126"/>
      <c r="E6" s="1126"/>
      <c r="F6" s="1126"/>
      <c r="G6" s="1126"/>
      <c r="H6" s="531"/>
    </row>
    <row r="7" spans="1:8" ht="14.25">
      <c r="A7" s="1127" t="s">
        <v>499</v>
      </c>
      <c r="B7" s="1124"/>
      <c r="C7" s="1124"/>
      <c r="D7" s="1124"/>
      <c r="E7" s="1124"/>
      <c r="F7" s="1124"/>
      <c r="G7" s="1124"/>
      <c r="H7" s="531"/>
    </row>
    <row r="8" spans="1:8" ht="15">
      <c r="A8" s="565"/>
      <c r="B8" s="1128" t="s">
        <v>123</v>
      </c>
      <c r="C8" s="1128"/>
      <c r="D8" s="566"/>
      <c r="E8" s="566"/>
      <c r="F8" s="566"/>
      <c r="G8" s="566"/>
      <c r="H8" s="531"/>
    </row>
    <row r="9" spans="1:8" ht="15">
      <c r="A9" s="534"/>
      <c r="B9" s="529"/>
      <c r="C9" s="529"/>
      <c r="D9" s="529"/>
      <c r="E9" s="529"/>
      <c r="F9" s="535"/>
      <c r="G9" s="536" t="s">
        <v>27</v>
      </c>
      <c r="H9" s="531"/>
    </row>
    <row r="10" spans="1:8" s="15" customFormat="1" ht="15">
      <c r="A10" s="1135" t="s">
        <v>474</v>
      </c>
      <c r="B10" s="1135"/>
      <c r="C10" s="1135"/>
      <c r="D10" s="1135"/>
      <c r="E10" s="1135"/>
      <c r="F10" s="14"/>
      <c r="G10" s="125" t="s">
        <v>392</v>
      </c>
    </row>
    <row r="11" spans="1:8" s="15" customFormat="1" ht="15">
      <c r="A11" s="1135" t="s">
        <v>475</v>
      </c>
      <c r="B11" s="1135"/>
      <c r="C11" s="1135"/>
      <c r="D11" s="1135"/>
      <c r="E11" s="1135"/>
      <c r="F11" s="14"/>
      <c r="G11" s="125" t="s">
        <v>393</v>
      </c>
    </row>
    <row r="12" spans="1:8" s="15" customFormat="1" ht="15">
      <c r="A12" s="1135" t="s">
        <v>476</v>
      </c>
      <c r="B12" s="1135"/>
      <c r="C12" s="1135"/>
      <c r="D12" s="1135"/>
      <c r="E12" s="1135"/>
      <c r="F12" s="14"/>
      <c r="G12" s="125" t="s">
        <v>394</v>
      </c>
    </row>
    <row r="13" spans="1:8" s="15" customFormat="1" ht="15" customHeight="1">
      <c r="A13" s="1135" t="s">
        <v>477</v>
      </c>
      <c r="B13" s="1135"/>
      <c r="C13" s="1135"/>
      <c r="D13" s="1135"/>
      <c r="E13" s="1135"/>
      <c r="F13" s="1159"/>
      <c r="G13" s="125" t="s">
        <v>405</v>
      </c>
    </row>
    <row r="14" spans="1:8" s="15" customFormat="1" ht="15">
      <c r="A14" s="1135" t="s">
        <v>343</v>
      </c>
      <c r="B14" s="1135"/>
      <c r="C14" s="1135"/>
      <c r="D14" s="1135"/>
      <c r="E14" s="1135"/>
      <c r="F14" s="14"/>
      <c r="G14" s="125"/>
    </row>
    <row r="15" spans="1:8" s="15" customFormat="1" ht="15">
      <c r="A15" s="1135" t="s">
        <v>406</v>
      </c>
      <c r="B15" s="1135"/>
      <c r="C15" s="1135"/>
      <c r="D15" s="1135"/>
      <c r="E15" s="1135"/>
      <c r="F15" s="14"/>
      <c r="G15" s="125"/>
    </row>
    <row r="16" spans="1:8" s="15" customFormat="1" ht="15">
      <c r="A16" s="94"/>
      <c r="B16" s="1145" t="s">
        <v>273</v>
      </c>
      <c r="C16" s="1145"/>
      <c r="D16" s="1145"/>
      <c r="E16" s="1145"/>
      <c r="F16" s="16"/>
      <c r="G16" s="16"/>
    </row>
    <row r="17" spans="1:8" ht="15.75" thickBot="1">
      <c r="A17" s="569" t="s">
        <v>201</v>
      </c>
      <c r="B17" s="529"/>
      <c r="C17" s="529"/>
      <c r="D17" s="529"/>
      <c r="E17" s="529"/>
      <c r="F17" s="529"/>
      <c r="G17" s="529"/>
    </row>
    <row r="18" spans="1:8" ht="13.5" thickBot="1">
      <c r="A18" s="1131" t="s">
        <v>227</v>
      </c>
      <c r="B18" s="1131" t="s">
        <v>286</v>
      </c>
      <c r="C18" s="1132" t="s">
        <v>282</v>
      </c>
      <c r="D18" s="1133"/>
      <c r="E18" s="1134"/>
      <c r="F18" s="1122" t="s">
        <v>232</v>
      </c>
      <c r="G18" s="1122"/>
    </row>
    <row r="19" spans="1:8" ht="39" thickBot="1">
      <c r="A19" s="1131"/>
      <c r="B19" s="1131"/>
      <c r="C19" s="657" t="s">
        <v>229</v>
      </c>
      <c r="D19" s="657" t="s">
        <v>230</v>
      </c>
      <c r="E19" s="657" t="s">
        <v>283</v>
      </c>
      <c r="F19" s="542" t="s">
        <v>131</v>
      </c>
      <c r="G19" s="542" t="s">
        <v>132</v>
      </c>
    </row>
    <row r="20" spans="1:8" ht="13.5" thickBot="1">
      <c r="A20" s="656">
        <v>1</v>
      </c>
      <c r="B20" s="656">
        <v>2</v>
      </c>
      <c r="C20" s="655">
        <v>3</v>
      </c>
      <c r="D20" s="655">
        <v>4</v>
      </c>
      <c r="E20" s="655">
        <v>5</v>
      </c>
      <c r="F20" s="655">
        <v>6</v>
      </c>
      <c r="G20" s="655">
        <v>7</v>
      </c>
    </row>
    <row r="21" spans="1:8">
      <c r="A21" s="571"/>
      <c r="B21" s="572"/>
      <c r="C21" s="573"/>
      <c r="D21" s="573"/>
      <c r="E21" s="573"/>
      <c r="F21" s="573"/>
      <c r="G21" s="574"/>
    </row>
    <row r="22" spans="1:8" ht="14.25">
      <c r="A22" s="575" t="s">
        <v>233</v>
      </c>
      <c r="B22" s="576">
        <v>100</v>
      </c>
      <c r="C22" s="577">
        <f>C30+C36+C46+C51</f>
        <v>0</v>
      </c>
      <c r="D22" s="577">
        <f t="shared" ref="D22:G22" si="0">D30+D36+D46+D51</f>
        <v>0</v>
      </c>
      <c r="E22" s="578">
        <f t="shared" si="0"/>
        <v>0</v>
      </c>
      <c r="F22" s="577">
        <f t="shared" si="0"/>
        <v>0</v>
      </c>
      <c r="G22" s="579">
        <f t="shared" si="0"/>
        <v>0</v>
      </c>
      <c r="H22" s="547"/>
    </row>
    <row r="23" spans="1:8" ht="15">
      <c r="A23" s="580" t="s">
        <v>292</v>
      </c>
      <c r="B23" s="549">
        <v>101</v>
      </c>
      <c r="C23" s="581">
        <f>C31</f>
        <v>0</v>
      </c>
      <c r="D23" s="581">
        <f t="shared" ref="D23:G23" si="1">D31</f>
        <v>0</v>
      </c>
      <c r="E23" s="582">
        <f t="shared" ref="E23:E28" si="2">(F23*8+G23*4)/12</f>
        <v>0</v>
      </c>
      <c r="F23" s="581">
        <f t="shared" si="1"/>
        <v>0</v>
      </c>
      <c r="G23" s="581">
        <f t="shared" si="1"/>
        <v>0</v>
      </c>
      <c r="H23" s="547"/>
    </row>
    <row r="24" spans="1:8" ht="15">
      <c r="A24" s="580" t="s">
        <v>293</v>
      </c>
      <c r="B24" s="549">
        <v>102</v>
      </c>
      <c r="C24" s="581">
        <f>C37+C32+C47</f>
        <v>0</v>
      </c>
      <c r="D24" s="581">
        <f t="shared" ref="D24:G24" si="3">D37+D32+D47</f>
        <v>0</v>
      </c>
      <c r="E24" s="582">
        <f t="shared" si="2"/>
        <v>0</v>
      </c>
      <c r="F24" s="581">
        <f t="shared" si="3"/>
        <v>0</v>
      </c>
      <c r="G24" s="581">
        <f t="shared" si="3"/>
        <v>0</v>
      </c>
      <c r="H24" s="547"/>
    </row>
    <row r="25" spans="1:8" ht="15">
      <c r="A25" s="580" t="s">
        <v>236</v>
      </c>
      <c r="B25" s="549">
        <v>103</v>
      </c>
      <c r="C25" s="581">
        <f>C33+C38</f>
        <v>0</v>
      </c>
      <c r="D25" s="581">
        <f t="shared" ref="D25:G26" si="4">D33+D38</f>
        <v>0</v>
      </c>
      <c r="E25" s="582">
        <f t="shared" si="2"/>
        <v>0</v>
      </c>
      <c r="F25" s="581">
        <f t="shared" si="4"/>
        <v>0</v>
      </c>
      <c r="G25" s="581">
        <f t="shared" si="4"/>
        <v>0</v>
      </c>
      <c r="H25" s="547"/>
    </row>
    <row r="26" spans="1:8" ht="15">
      <c r="A26" s="580" t="s">
        <v>237</v>
      </c>
      <c r="B26" s="549">
        <v>104</v>
      </c>
      <c r="C26" s="581">
        <f>C34+C39</f>
        <v>0</v>
      </c>
      <c r="D26" s="581">
        <f t="shared" si="4"/>
        <v>0</v>
      </c>
      <c r="E26" s="582">
        <f t="shared" si="2"/>
        <v>0</v>
      </c>
      <c r="F26" s="581">
        <f t="shared" si="4"/>
        <v>0</v>
      </c>
      <c r="G26" s="581">
        <f t="shared" si="4"/>
        <v>0</v>
      </c>
      <c r="H26" s="547"/>
    </row>
    <row r="27" spans="1:8" ht="15">
      <c r="A27" s="580" t="s">
        <v>315</v>
      </c>
      <c r="B27" s="549">
        <v>105</v>
      </c>
      <c r="C27" s="581">
        <f>C48</f>
        <v>0</v>
      </c>
      <c r="D27" s="581">
        <f t="shared" ref="D27:G27" si="5">D48</f>
        <v>0</v>
      </c>
      <c r="E27" s="582">
        <f t="shared" si="2"/>
        <v>0</v>
      </c>
      <c r="F27" s="581">
        <f t="shared" si="5"/>
        <v>0</v>
      </c>
      <c r="G27" s="581">
        <f t="shared" si="5"/>
        <v>0</v>
      </c>
      <c r="H27" s="547"/>
    </row>
    <row r="28" spans="1:8" ht="15">
      <c r="A28" s="580" t="s">
        <v>235</v>
      </c>
      <c r="B28" s="549">
        <v>106</v>
      </c>
      <c r="C28" s="581">
        <f t="shared" ref="C28:G28" si="6">C40+C49+C52</f>
        <v>0</v>
      </c>
      <c r="D28" s="581">
        <f>D40+D49+D52</f>
        <v>0</v>
      </c>
      <c r="E28" s="582">
        <f t="shared" si="2"/>
        <v>0</v>
      </c>
      <c r="F28" s="581">
        <f t="shared" si="6"/>
        <v>0</v>
      </c>
      <c r="G28" s="581">
        <f t="shared" si="6"/>
        <v>0</v>
      </c>
      <c r="H28" s="547"/>
    </row>
    <row r="29" spans="1:8" ht="14.25">
      <c r="A29" s="583" t="s">
        <v>234</v>
      </c>
      <c r="B29" s="584">
        <v>110</v>
      </c>
      <c r="C29" s="585">
        <f>C35+C41+C50+C53</f>
        <v>0</v>
      </c>
      <c r="D29" s="585">
        <f t="shared" ref="D29:G29" si="7">D35+D41+D50+D53</f>
        <v>0</v>
      </c>
      <c r="E29" s="585">
        <f t="shared" si="7"/>
        <v>0</v>
      </c>
      <c r="F29" s="585">
        <f t="shared" si="7"/>
        <v>0</v>
      </c>
      <c r="G29" s="645">
        <f t="shared" si="7"/>
        <v>0</v>
      </c>
      <c r="H29" s="547"/>
    </row>
    <row r="30" spans="1:8" ht="14.25">
      <c r="A30" s="575" t="s">
        <v>294</v>
      </c>
      <c r="B30" s="576">
        <v>120</v>
      </c>
      <c r="C30" s="64"/>
      <c r="D30" s="68"/>
      <c r="E30" s="739">
        <f t="shared" ref="E30:E40" si="8">(F30*8+G30*4)/12</f>
        <v>0</v>
      </c>
      <c r="F30" s="69"/>
      <c r="G30" s="70"/>
      <c r="H30" s="547"/>
    </row>
    <row r="31" spans="1:8" ht="15">
      <c r="A31" s="580" t="s">
        <v>292</v>
      </c>
      <c r="B31" s="549">
        <v>121</v>
      </c>
      <c r="C31" s="24"/>
      <c r="D31" s="25"/>
      <c r="E31" s="582">
        <f t="shared" si="8"/>
        <v>0</v>
      </c>
      <c r="F31" s="26"/>
      <c r="G31" s="27"/>
      <c r="H31" s="547"/>
    </row>
    <row r="32" spans="1:8" ht="15">
      <c r="A32" s="580" t="s">
        <v>295</v>
      </c>
      <c r="B32" s="549">
        <v>122</v>
      </c>
      <c r="C32" s="24"/>
      <c r="D32" s="25"/>
      <c r="E32" s="582">
        <f t="shared" si="8"/>
        <v>0</v>
      </c>
      <c r="F32" s="26"/>
      <c r="G32" s="27"/>
      <c r="H32" s="547"/>
    </row>
    <row r="33" spans="1:8" ht="15">
      <c r="A33" s="580" t="s">
        <v>236</v>
      </c>
      <c r="B33" s="549">
        <v>123</v>
      </c>
      <c r="C33" s="24"/>
      <c r="D33" s="25"/>
      <c r="E33" s="582">
        <f t="shared" si="8"/>
        <v>0</v>
      </c>
      <c r="F33" s="26"/>
      <c r="G33" s="27"/>
      <c r="H33" s="547"/>
    </row>
    <row r="34" spans="1:8" ht="15">
      <c r="A34" s="580" t="s">
        <v>237</v>
      </c>
      <c r="B34" s="549">
        <v>124</v>
      </c>
      <c r="C34" s="24"/>
      <c r="D34" s="25"/>
      <c r="E34" s="582">
        <f t="shared" si="8"/>
        <v>0</v>
      </c>
      <c r="F34" s="26"/>
      <c r="G34" s="27"/>
      <c r="H34" s="547"/>
    </row>
    <row r="35" spans="1:8" ht="14.25">
      <c r="A35" s="586" t="s">
        <v>238</v>
      </c>
      <c r="B35" s="584">
        <v>125</v>
      </c>
      <c r="C35" s="71"/>
      <c r="D35" s="72"/>
      <c r="E35" s="686">
        <f t="shared" si="8"/>
        <v>0</v>
      </c>
      <c r="F35" s="72"/>
      <c r="G35" s="65"/>
      <c r="H35" s="547"/>
    </row>
    <row r="36" spans="1:8" ht="14.25">
      <c r="A36" s="575" t="s">
        <v>296</v>
      </c>
      <c r="B36" s="576">
        <v>130</v>
      </c>
      <c r="C36" s="64"/>
      <c r="D36" s="64"/>
      <c r="E36" s="739">
        <f t="shared" si="8"/>
        <v>0</v>
      </c>
      <c r="F36" s="64"/>
      <c r="G36" s="64"/>
      <c r="H36" s="547"/>
    </row>
    <row r="37" spans="1:8" ht="15">
      <c r="A37" s="580" t="s">
        <v>297</v>
      </c>
      <c r="B37" s="549">
        <v>131</v>
      </c>
      <c r="C37" s="24"/>
      <c r="D37" s="24"/>
      <c r="E37" s="582">
        <f t="shared" si="8"/>
        <v>0</v>
      </c>
      <c r="F37" s="24"/>
      <c r="G37" s="24"/>
      <c r="H37" s="547"/>
    </row>
    <row r="38" spans="1:8" ht="15">
      <c r="A38" s="580" t="s">
        <v>240</v>
      </c>
      <c r="B38" s="549">
        <v>132</v>
      </c>
      <c r="C38" s="24"/>
      <c r="D38" s="24"/>
      <c r="E38" s="582">
        <f t="shared" si="8"/>
        <v>0</v>
      </c>
      <c r="F38" s="24"/>
      <c r="G38" s="24"/>
      <c r="H38" s="547"/>
    </row>
    <row r="39" spans="1:8" ht="15">
      <c r="A39" s="580" t="s">
        <v>316</v>
      </c>
      <c r="B39" s="549">
        <v>133</v>
      </c>
      <c r="C39" s="24"/>
      <c r="D39" s="24"/>
      <c r="E39" s="582">
        <f t="shared" si="8"/>
        <v>0</v>
      </c>
      <c r="F39" s="24"/>
      <c r="G39" s="24"/>
      <c r="H39" s="547"/>
    </row>
    <row r="40" spans="1:8" ht="15">
      <c r="A40" s="580" t="s">
        <v>317</v>
      </c>
      <c r="B40" s="549">
        <v>134</v>
      </c>
      <c r="C40" s="24"/>
      <c r="D40" s="24"/>
      <c r="E40" s="582">
        <f t="shared" si="8"/>
        <v>0</v>
      </c>
      <c r="F40" s="24"/>
      <c r="G40" s="24"/>
      <c r="H40" s="547"/>
    </row>
    <row r="41" spans="1:8" ht="14.25">
      <c r="A41" s="586" t="s">
        <v>238</v>
      </c>
      <c r="B41" s="584">
        <v>135</v>
      </c>
      <c r="C41" s="585">
        <f>C42+C43+C44+C45</f>
        <v>0</v>
      </c>
      <c r="D41" s="585">
        <f>D42+D43+D44+D45</f>
        <v>0</v>
      </c>
      <c r="E41" s="585">
        <f>E42+E43+E44+E45</f>
        <v>0</v>
      </c>
      <c r="F41" s="585">
        <f>F42+F43+F44+F45</f>
        <v>0</v>
      </c>
      <c r="G41" s="644">
        <f>G42+G43+G44+G45</f>
        <v>0</v>
      </c>
      <c r="H41" s="547"/>
    </row>
    <row r="42" spans="1:8" ht="15">
      <c r="A42" s="587" t="s">
        <v>298</v>
      </c>
      <c r="B42" s="588">
        <v>136</v>
      </c>
      <c r="C42" s="30"/>
      <c r="D42" s="30"/>
      <c r="E42" s="582">
        <f t="shared" ref="E42:E53" si="9">(F42*8+G42*4)/12</f>
        <v>0</v>
      </c>
      <c r="F42" s="30"/>
      <c r="G42" s="32"/>
      <c r="H42" s="547"/>
    </row>
    <row r="43" spans="1:8" ht="15">
      <c r="A43" s="587" t="s">
        <v>299</v>
      </c>
      <c r="B43" s="588">
        <v>137</v>
      </c>
      <c r="C43" s="30"/>
      <c r="D43" s="30"/>
      <c r="E43" s="582">
        <f t="shared" si="9"/>
        <v>0</v>
      </c>
      <c r="F43" s="30"/>
      <c r="G43" s="32"/>
      <c r="H43" s="547"/>
    </row>
    <row r="44" spans="1:8" ht="15">
      <c r="A44" s="587" t="s">
        <v>300</v>
      </c>
      <c r="B44" s="588">
        <v>138</v>
      </c>
      <c r="C44" s="30"/>
      <c r="D44" s="30"/>
      <c r="E44" s="582">
        <f t="shared" si="9"/>
        <v>0</v>
      </c>
      <c r="F44" s="30"/>
      <c r="G44" s="32"/>
      <c r="H44" s="547"/>
    </row>
    <row r="45" spans="1:8" ht="15">
      <c r="A45" s="587" t="s">
        <v>301</v>
      </c>
      <c r="B45" s="588">
        <v>139</v>
      </c>
      <c r="C45" s="30"/>
      <c r="D45" s="30"/>
      <c r="E45" s="582">
        <f t="shared" si="9"/>
        <v>0</v>
      </c>
      <c r="F45" s="30"/>
      <c r="G45" s="32"/>
      <c r="H45" s="547"/>
    </row>
    <row r="46" spans="1:8" ht="14.25">
      <c r="A46" s="575" t="s">
        <v>314</v>
      </c>
      <c r="B46" s="576">
        <v>140</v>
      </c>
      <c r="C46" s="64"/>
      <c r="D46" s="68"/>
      <c r="E46" s="582">
        <f t="shared" si="9"/>
        <v>0</v>
      </c>
      <c r="F46" s="69"/>
      <c r="G46" s="70"/>
      <c r="H46" s="547"/>
    </row>
    <row r="47" spans="1:8" ht="15">
      <c r="A47" s="589" t="s">
        <v>302</v>
      </c>
      <c r="B47" s="549">
        <v>141</v>
      </c>
      <c r="C47" s="24"/>
      <c r="D47" s="25"/>
      <c r="E47" s="582">
        <f t="shared" si="9"/>
        <v>0</v>
      </c>
      <c r="F47" s="26"/>
      <c r="G47" s="27"/>
      <c r="H47" s="547"/>
    </row>
    <row r="48" spans="1:8" ht="15">
      <c r="A48" s="589" t="s">
        <v>313</v>
      </c>
      <c r="B48" s="549">
        <v>143</v>
      </c>
      <c r="C48" s="24"/>
      <c r="D48" s="25"/>
      <c r="E48" s="582">
        <f t="shared" si="9"/>
        <v>0</v>
      </c>
      <c r="F48" s="26"/>
      <c r="G48" s="27"/>
      <c r="H48" s="547"/>
    </row>
    <row r="49" spans="1:8" ht="15">
      <c r="A49" s="580" t="s">
        <v>239</v>
      </c>
      <c r="B49" s="549">
        <v>144</v>
      </c>
      <c r="C49" s="24"/>
      <c r="D49" s="25"/>
      <c r="E49" s="582">
        <f t="shared" si="9"/>
        <v>0</v>
      </c>
      <c r="F49" s="26"/>
      <c r="G49" s="27"/>
      <c r="H49" s="547"/>
    </row>
    <row r="50" spans="1:8" ht="14.25">
      <c r="A50" s="586" t="s">
        <v>238</v>
      </c>
      <c r="B50" s="584">
        <v>145</v>
      </c>
      <c r="C50" s="71"/>
      <c r="D50" s="72"/>
      <c r="E50" s="686">
        <f t="shared" si="9"/>
        <v>0</v>
      </c>
      <c r="F50" s="72"/>
      <c r="G50" s="65"/>
      <c r="H50" s="547"/>
    </row>
    <row r="51" spans="1:8" ht="14.25">
      <c r="A51" s="575" t="s">
        <v>303</v>
      </c>
      <c r="B51" s="576">
        <v>150</v>
      </c>
      <c r="C51" s="64"/>
      <c r="D51" s="64"/>
      <c r="E51" s="739">
        <f t="shared" si="9"/>
        <v>0</v>
      </c>
      <c r="F51" s="64"/>
      <c r="G51" s="64"/>
      <c r="H51" s="547"/>
    </row>
    <row r="52" spans="1:8" ht="15">
      <c r="A52" s="589" t="s">
        <v>239</v>
      </c>
      <c r="B52" s="588">
        <v>151</v>
      </c>
      <c r="C52" s="33"/>
      <c r="D52" s="34"/>
      <c r="E52" s="582">
        <f t="shared" si="9"/>
        <v>0</v>
      </c>
      <c r="F52" s="34"/>
      <c r="G52" s="34"/>
      <c r="H52" s="547"/>
    </row>
    <row r="53" spans="1:8" ht="14.25">
      <c r="A53" s="586" t="s">
        <v>238</v>
      </c>
      <c r="B53" s="584">
        <v>153</v>
      </c>
      <c r="C53" s="71"/>
      <c r="D53" s="72"/>
      <c r="E53" s="686">
        <f t="shared" si="9"/>
        <v>0</v>
      </c>
      <c r="F53" s="72"/>
      <c r="G53" s="72"/>
      <c r="H53" s="547"/>
    </row>
    <row r="54" spans="1:8" ht="14.25">
      <c r="A54" s="590" t="s">
        <v>241</v>
      </c>
      <c r="B54" s="553">
        <v>500</v>
      </c>
      <c r="C54" s="642">
        <f>C55+C56+C57</f>
        <v>0</v>
      </c>
      <c r="D54" s="642">
        <f>D55+D56+D57</f>
        <v>0</v>
      </c>
      <c r="E54" s="642">
        <f>E55+E56+E57</f>
        <v>0</v>
      </c>
      <c r="F54" s="669" t="s">
        <v>28</v>
      </c>
      <c r="G54" s="670" t="s">
        <v>28</v>
      </c>
      <c r="H54" s="547"/>
    </row>
    <row r="55" spans="1:8" ht="14.25">
      <c r="A55" s="593" t="s">
        <v>242</v>
      </c>
      <c r="B55" s="551">
        <v>501</v>
      </c>
      <c r="C55" s="643">
        <f>C58+C67+C76+C85+C93+C94+C95</f>
        <v>0</v>
      </c>
      <c r="D55" s="643">
        <f>D58+D67+D76+D85+D93+D94+D95</f>
        <v>0</v>
      </c>
      <c r="E55" s="643">
        <f>E58+E67+E76+E85+E93+E94+E95</f>
        <v>0</v>
      </c>
      <c r="F55" s="671" t="s">
        <v>28</v>
      </c>
      <c r="G55" s="672" t="s">
        <v>28</v>
      </c>
      <c r="H55" s="547"/>
    </row>
    <row r="56" spans="1:8" ht="14.25">
      <c r="A56" s="596" t="s">
        <v>57</v>
      </c>
      <c r="B56" s="588">
        <v>502</v>
      </c>
      <c r="C56" s="649"/>
      <c r="D56" s="650"/>
      <c r="E56" s="650"/>
      <c r="F56" s="558" t="s">
        <v>28</v>
      </c>
      <c r="G56" s="559" t="s">
        <v>28</v>
      </c>
      <c r="H56" s="547"/>
    </row>
    <row r="57" spans="1:8" ht="25.5">
      <c r="A57" s="596" t="s">
        <v>243</v>
      </c>
      <c r="B57" s="588">
        <v>503</v>
      </c>
      <c r="C57" s="649"/>
      <c r="D57" s="650"/>
      <c r="E57" s="650"/>
      <c r="F57" s="558" t="s">
        <v>28</v>
      </c>
      <c r="G57" s="559" t="s">
        <v>28</v>
      </c>
      <c r="H57" s="547"/>
    </row>
    <row r="58" spans="1:8">
      <c r="A58" s="599" t="s">
        <v>244</v>
      </c>
      <c r="B58" s="600">
        <v>510</v>
      </c>
      <c r="C58" s="641">
        <f>C59+C60+C65</f>
        <v>0</v>
      </c>
      <c r="D58" s="641">
        <f>D59+D60+D65</f>
        <v>0</v>
      </c>
      <c r="E58" s="641">
        <f>E59+E60+E65</f>
        <v>0</v>
      </c>
      <c r="F58" s="661" t="s">
        <v>28</v>
      </c>
      <c r="G58" s="673" t="s">
        <v>28</v>
      </c>
      <c r="H58" s="547"/>
    </row>
    <row r="59" spans="1:8" ht="15">
      <c r="A59" s="603" t="s">
        <v>285</v>
      </c>
      <c r="B59" s="604">
        <v>511</v>
      </c>
      <c r="C59" s="129"/>
      <c r="D59" s="651"/>
      <c r="E59" s="651"/>
      <c r="F59" s="674" t="s">
        <v>28</v>
      </c>
      <c r="G59" s="675" t="s">
        <v>28</v>
      </c>
      <c r="H59" s="547"/>
    </row>
    <row r="60" spans="1:8" ht="15">
      <c r="A60" s="608" t="s">
        <v>345</v>
      </c>
      <c r="B60" s="604">
        <v>512</v>
      </c>
      <c r="C60" s="129"/>
      <c r="D60" s="129"/>
      <c r="E60" s="129"/>
      <c r="F60" s="674" t="s">
        <v>28</v>
      </c>
      <c r="G60" s="675" t="s">
        <v>28</v>
      </c>
      <c r="H60" s="547"/>
    </row>
    <row r="61" spans="1:8" ht="15">
      <c r="A61" s="589" t="s">
        <v>245</v>
      </c>
      <c r="B61" s="549">
        <v>513</v>
      </c>
      <c r="C61" s="128"/>
      <c r="D61" s="26"/>
      <c r="E61" s="26"/>
      <c r="F61" s="555" t="s">
        <v>28</v>
      </c>
      <c r="G61" s="659" t="s">
        <v>28</v>
      </c>
      <c r="H61" s="547"/>
    </row>
    <row r="62" spans="1:8" ht="15">
      <c r="A62" s="589" t="s">
        <v>246</v>
      </c>
      <c r="B62" s="549">
        <v>514</v>
      </c>
      <c r="C62" s="128"/>
      <c r="D62" s="26"/>
      <c r="E62" s="26"/>
      <c r="F62" s="555" t="s">
        <v>28</v>
      </c>
      <c r="G62" s="659" t="s">
        <v>28</v>
      </c>
      <c r="H62" s="547"/>
    </row>
    <row r="63" spans="1:8" ht="15">
      <c r="A63" s="589" t="s">
        <v>247</v>
      </c>
      <c r="B63" s="549">
        <v>515</v>
      </c>
      <c r="C63" s="128"/>
      <c r="D63" s="26"/>
      <c r="E63" s="26"/>
      <c r="F63" s="555" t="s">
        <v>28</v>
      </c>
      <c r="G63" s="659" t="s">
        <v>28</v>
      </c>
      <c r="H63" s="547"/>
    </row>
    <row r="64" spans="1:8" ht="15">
      <c r="A64" s="589" t="s">
        <v>248</v>
      </c>
      <c r="B64" s="549">
        <v>516</v>
      </c>
      <c r="C64" s="128"/>
      <c r="D64" s="26"/>
      <c r="E64" s="26"/>
      <c r="F64" s="555" t="s">
        <v>28</v>
      </c>
      <c r="G64" s="659" t="s">
        <v>28</v>
      </c>
      <c r="H64" s="547"/>
    </row>
    <row r="65" spans="1:8" ht="15">
      <c r="A65" s="608" t="s">
        <v>346</v>
      </c>
      <c r="B65" s="604">
        <v>517</v>
      </c>
      <c r="C65" s="129"/>
      <c r="D65" s="129"/>
      <c r="E65" s="129"/>
      <c r="F65" s="674" t="s">
        <v>28</v>
      </c>
      <c r="G65" s="675" t="s">
        <v>28</v>
      </c>
      <c r="H65" s="547"/>
    </row>
    <row r="66" spans="1:8" ht="15">
      <c r="A66" s="589" t="s">
        <v>305</v>
      </c>
      <c r="B66" s="549">
        <v>518</v>
      </c>
      <c r="C66" s="128"/>
      <c r="D66" s="26"/>
      <c r="E66" s="26"/>
      <c r="F66" s="555" t="s">
        <v>28</v>
      </c>
      <c r="G66" s="659" t="s">
        <v>28</v>
      </c>
      <c r="H66" s="547"/>
    </row>
    <row r="67" spans="1:8">
      <c r="A67" s="611" t="s">
        <v>306</v>
      </c>
      <c r="B67" s="600">
        <v>520</v>
      </c>
      <c r="C67" s="641">
        <f>C68+C69+C74</f>
        <v>0</v>
      </c>
      <c r="D67" s="641">
        <f>D68+D69+D74</f>
        <v>0</v>
      </c>
      <c r="E67" s="641">
        <f>E68+E69+E74</f>
        <v>0</v>
      </c>
      <c r="F67" s="661" t="s">
        <v>28</v>
      </c>
      <c r="G67" s="673" t="s">
        <v>28</v>
      </c>
      <c r="H67" s="547"/>
    </row>
    <row r="68" spans="1:8" ht="15">
      <c r="A68" s="603" t="s">
        <v>285</v>
      </c>
      <c r="B68" s="604">
        <v>521</v>
      </c>
      <c r="C68" s="129"/>
      <c r="D68" s="651"/>
      <c r="E68" s="651"/>
      <c r="F68" s="674" t="s">
        <v>28</v>
      </c>
      <c r="G68" s="675" t="s">
        <v>28</v>
      </c>
      <c r="H68" s="547"/>
    </row>
    <row r="69" spans="1:8" ht="15">
      <c r="A69" s="608" t="s">
        <v>304</v>
      </c>
      <c r="B69" s="604">
        <v>522</v>
      </c>
      <c r="C69" s="129"/>
      <c r="D69" s="129"/>
      <c r="E69" s="129"/>
      <c r="F69" s="674" t="s">
        <v>28</v>
      </c>
      <c r="G69" s="675" t="s">
        <v>28</v>
      </c>
      <c r="H69" s="547"/>
    </row>
    <row r="70" spans="1:8" ht="15">
      <c r="A70" s="589" t="s">
        <v>245</v>
      </c>
      <c r="B70" s="549">
        <v>523</v>
      </c>
      <c r="C70" s="128"/>
      <c r="D70" s="26"/>
      <c r="E70" s="26"/>
      <c r="F70" s="555" t="s">
        <v>28</v>
      </c>
      <c r="G70" s="659" t="s">
        <v>28</v>
      </c>
      <c r="H70" s="547"/>
    </row>
    <row r="71" spans="1:8" ht="15">
      <c r="A71" s="589" t="s">
        <v>246</v>
      </c>
      <c r="B71" s="549">
        <v>524</v>
      </c>
      <c r="C71" s="128"/>
      <c r="D71" s="26"/>
      <c r="E71" s="26"/>
      <c r="F71" s="555" t="s">
        <v>28</v>
      </c>
      <c r="G71" s="659" t="s">
        <v>28</v>
      </c>
      <c r="H71" s="547"/>
    </row>
    <row r="72" spans="1:8" ht="15">
      <c r="A72" s="589" t="s">
        <v>247</v>
      </c>
      <c r="B72" s="549">
        <v>525</v>
      </c>
      <c r="C72" s="128"/>
      <c r="D72" s="26"/>
      <c r="E72" s="26"/>
      <c r="F72" s="555" t="s">
        <v>28</v>
      </c>
      <c r="G72" s="659" t="s">
        <v>28</v>
      </c>
      <c r="H72" s="547"/>
    </row>
    <row r="73" spans="1:8" ht="15">
      <c r="A73" s="589" t="s">
        <v>248</v>
      </c>
      <c r="B73" s="549">
        <v>526</v>
      </c>
      <c r="C73" s="128"/>
      <c r="D73" s="26"/>
      <c r="E73" s="26"/>
      <c r="F73" s="555" t="s">
        <v>28</v>
      </c>
      <c r="G73" s="659" t="s">
        <v>28</v>
      </c>
      <c r="H73" s="547"/>
    </row>
    <row r="74" spans="1:8" ht="15">
      <c r="A74" s="608" t="s">
        <v>346</v>
      </c>
      <c r="B74" s="604">
        <v>528</v>
      </c>
      <c r="C74" s="129"/>
      <c r="D74" s="129"/>
      <c r="E74" s="129"/>
      <c r="F74" s="674" t="s">
        <v>28</v>
      </c>
      <c r="G74" s="675" t="s">
        <v>28</v>
      </c>
      <c r="H74" s="547"/>
    </row>
    <row r="75" spans="1:8" ht="15">
      <c r="A75" s="589" t="s">
        <v>305</v>
      </c>
      <c r="B75" s="549">
        <v>527</v>
      </c>
      <c r="C75" s="128"/>
      <c r="D75" s="26"/>
      <c r="E75" s="26"/>
      <c r="F75" s="555" t="s">
        <v>28</v>
      </c>
      <c r="G75" s="659" t="s">
        <v>28</v>
      </c>
      <c r="H75" s="547"/>
    </row>
    <row r="76" spans="1:8">
      <c r="A76" s="612" t="s">
        <v>249</v>
      </c>
      <c r="B76" s="613">
        <v>530</v>
      </c>
      <c r="C76" s="646">
        <f>C77+C78+C83</f>
        <v>0</v>
      </c>
      <c r="D76" s="646">
        <f t="shared" ref="D76:E76" si="10">D77+D78+D83</f>
        <v>0</v>
      </c>
      <c r="E76" s="646">
        <f t="shared" si="10"/>
        <v>0</v>
      </c>
      <c r="F76" s="676" t="s">
        <v>28</v>
      </c>
      <c r="G76" s="677" t="s">
        <v>28</v>
      </c>
      <c r="H76" s="547"/>
    </row>
    <row r="77" spans="1:8" ht="15">
      <c r="A77" s="603" t="s">
        <v>285</v>
      </c>
      <c r="B77" s="604">
        <v>531</v>
      </c>
      <c r="C77" s="129"/>
      <c r="D77" s="651"/>
      <c r="E77" s="651"/>
      <c r="F77" s="674" t="s">
        <v>28</v>
      </c>
      <c r="G77" s="675" t="s">
        <v>28</v>
      </c>
      <c r="H77" s="547"/>
    </row>
    <row r="78" spans="1:8" ht="15">
      <c r="A78" s="608" t="s">
        <v>304</v>
      </c>
      <c r="B78" s="604">
        <v>532</v>
      </c>
      <c r="C78" s="129"/>
      <c r="D78" s="129"/>
      <c r="E78" s="129"/>
      <c r="F78" s="674" t="s">
        <v>28</v>
      </c>
      <c r="G78" s="675" t="s">
        <v>28</v>
      </c>
      <c r="H78" s="547"/>
    </row>
    <row r="79" spans="1:8" ht="15">
      <c r="A79" s="589" t="s">
        <v>245</v>
      </c>
      <c r="B79" s="549">
        <v>533</v>
      </c>
      <c r="C79" s="128"/>
      <c r="D79" s="26"/>
      <c r="E79" s="26"/>
      <c r="F79" s="555" t="s">
        <v>28</v>
      </c>
      <c r="G79" s="659" t="s">
        <v>28</v>
      </c>
      <c r="H79" s="547"/>
    </row>
    <row r="80" spans="1:8" ht="15">
      <c r="A80" s="589" t="s">
        <v>246</v>
      </c>
      <c r="B80" s="549">
        <v>534</v>
      </c>
      <c r="C80" s="128"/>
      <c r="D80" s="26"/>
      <c r="E80" s="26"/>
      <c r="F80" s="555" t="s">
        <v>28</v>
      </c>
      <c r="G80" s="659" t="s">
        <v>28</v>
      </c>
      <c r="H80" s="547"/>
    </row>
    <row r="81" spans="1:8" ht="15">
      <c r="A81" s="589" t="s">
        <v>247</v>
      </c>
      <c r="B81" s="549">
        <v>535</v>
      </c>
      <c r="C81" s="128"/>
      <c r="D81" s="26"/>
      <c r="E81" s="26"/>
      <c r="F81" s="555" t="s">
        <v>28</v>
      </c>
      <c r="G81" s="659" t="s">
        <v>28</v>
      </c>
      <c r="H81" s="547"/>
    </row>
    <row r="82" spans="1:8" ht="15">
      <c r="A82" s="589" t="s">
        <v>248</v>
      </c>
      <c r="B82" s="549">
        <v>536</v>
      </c>
      <c r="C82" s="128"/>
      <c r="D82" s="26"/>
      <c r="E82" s="26"/>
      <c r="F82" s="555" t="s">
        <v>28</v>
      </c>
      <c r="G82" s="659" t="s">
        <v>28</v>
      </c>
      <c r="H82" s="547"/>
    </row>
    <row r="83" spans="1:8" ht="15">
      <c r="A83" s="608" t="s">
        <v>346</v>
      </c>
      <c r="B83" s="604">
        <v>537</v>
      </c>
      <c r="C83" s="129"/>
      <c r="D83" s="129"/>
      <c r="E83" s="129"/>
      <c r="F83" s="674" t="s">
        <v>28</v>
      </c>
      <c r="G83" s="675" t="s">
        <v>28</v>
      </c>
      <c r="H83" s="547"/>
    </row>
    <row r="84" spans="1:8" ht="15">
      <c r="A84" s="589" t="s">
        <v>305</v>
      </c>
      <c r="B84" s="549">
        <v>538</v>
      </c>
      <c r="C84" s="128"/>
      <c r="D84" s="26"/>
      <c r="E84" s="26"/>
      <c r="F84" s="555" t="s">
        <v>28</v>
      </c>
      <c r="G84" s="659" t="s">
        <v>28</v>
      </c>
      <c r="H84" s="547"/>
    </row>
    <row r="85" spans="1:8">
      <c r="A85" s="611" t="s">
        <v>318</v>
      </c>
      <c r="B85" s="600">
        <v>540</v>
      </c>
      <c r="C85" s="641">
        <f>C86+C87+C91</f>
        <v>0</v>
      </c>
      <c r="D85" s="641">
        <f>D86+D87+D91</f>
        <v>0</v>
      </c>
      <c r="E85" s="641">
        <f>E86+E87+E91</f>
        <v>0</v>
      </c>
      <c r="F85" s="678" t="s">
        <v>28</v>
      </c>
      <c r="G85" s="679" t="s">
        <v>28</v>
      </c>
      <c r="H85" s="547"/>
    </row>
    <row r="86" spans="1:8" ht="15">
      <c r="A86" s="603" t="s">
        <v>285</v>
      </c>
      <c r="B86" s="604">
        <v>541</v>
      </c>
      <c r="C86" s="129"/>
      <c r="D86" s="651"/>
      <c r="E86" s="651"/>
      <c r="F86" s="674" t="s">
        <v>28</v>
      </c>
      <c r="G86" s="675" t="s">
        <v>28</v>
      </c>
      <c r="H86" s="547"/>
    </row>
    <row r="87" spans="1:8" ht="15">
      <c r="A87" s="608" t="s">
        <v>304</v>
      </c>
      <c r="B87" s="604">
        <v>542</v>
      </c>
      <c r="C87" s="129"/>
      <c r="D87" s="129"/>
      <c r="E87" s="129"/>
      <c r="F87" s="674" t="s">
        <v>28</v>
      </c>
      <c r="G87" s="675" t="s">
        <v>28</v>
      </c>
      <c r="H87" s="547"/>
    </row>
    <row r="88" spans="1:8" ht="15">
      <c r="A88" s="589" t="s">
        <v>247</v>
      </c>
      <c r="B88" s="549">
        <v>543</v>
      </c>
      <c r="C88" s="128"/>
      <c r="D88" s="26"/>
      <c r="E88" s="26"/>
      <c r="F88" s="555" t="s">
        <v>28</v>
      </c>
      <c r="G88" s="659" t="s">
        <v>28</v>
      </c>
      <c r="H88" s="547"/>
    </row>
    <row r="89" spans="1:8" ht="15">
      <c r="A89" s="589" t="s">
        <v>248</v>
      </c>
      <c r="B89" s="549">
        <v>544</v>
      </c>
      <c r="C89" s="128"/>
      <c r="D89" s="26"/>
      <c r="E89" s="26"/>
      <c r="F89" s="555" t="s">
        <v>28</v>
      </c>
      <c r="G89" s="659" t="s">
        <v>28</v>
      </c>
      <c r="H89" s="547"/>
    </row>
    <row r="90" spans="1:8" ht="15">
      <c r="A90" s="589" t="s">
        <v>307</v>
      </c>
      <c r="B90" s="549">
        <v>545</v>
      </c>
      <c r="C90" s="128"/>
      <c r="D90" s="26"/>
      <c r="E90" s="26"/>
      <c r="F90" s="555" t="s">
        <v>28</v>
      </c>
      <c r="G90" s="659" t="s">
        <v>28</v>
      </c>
      <c r="H90" s="547"/>
    </row>
    <row r="91" spans="1:8" ht="15">
      <c r="A91" s="608" t="s">
        <v>346</v>
      </c>
      <c r="B91" s="604">
        <v>546</v>
      </c>
      <c r="C91" s="129"/>
      <c r="D91" s="129"/>
      <c r="E91" s="129"/>
      <c r="F91" s="674" t="s">
        <v>28</v>
      </c>
      <c r="G91" s="675" t="s">
        <v>28</v>
      </c>
      <c r="H91" s="547"/>
    </row>
    <row r="92" spans="1:8" ht="15">
      <c r="A92" s="589" t="s">
        <v>305</v>
      </c>
      <c r="B92" s="549">
        <v>547</v>
      </c>
      <c r="C92" s="128"/>
      <c r="D92" s="26"/>
      <c r="E92" s="26"/>
      <c r="F92" s="555"/>
      <c r="G92" s="659"/>
      <c r="H92" s="547"/>
    </row>
    <row r="93" spans="1:8" ht="15">
      <c r="A93" s="611" t="s">
        <v>250</v>
      </c>
      <c r="B93" s="600">
        <v>550</v>
      </c>
      <c r="C93" s="47"/>
      <c r="D93" s="48"/>
      <c r="E93" s="48"/>
      <c r="F93" s="661" t="s">
        <v>28</v>
      </c>
      <c r="G93" s="673" t="s">
        <v>28</v>
      </c>
      <c r="H93" s="547"/>
    </row>
    <row r="94" spans="1:8" ht="15">
      <c r="A94" s="611" t="s">
        <v>251</v>
      </c>
      <c r="B94" s="600">
        <v>560</v>
      </c>
      <c r="C94" s="47"/>
      <c r="D94" s="48"/>
      <c r="E94" s="48"/>
      <c r="F94" s="661" t="s">
        <v>28</v>
      </c>
      <c r="G94" s="673" t="s">
        <v>28</v>
      </c>
      <c r="H94" s="547"/>
    </row>
    <row r="95" spans="1:8" ht="15">
      <c r="A95" s="599" t="s">
        <v>252</v>
      </c>
      <c r="B95" s="600">
        <v>570</v>
      </c>
      <c r="C95" s="47"/>
      <c r="D95" s="48"/>
      <c r="E95" s="48"/>
      <c r="F95" s="661" t="s">
        <v>28</v>
      </c>
      <c r="G95" s="673" t="s">
        <v>28</v>
      </c>
      <c r="H95" s="547"/>
    </row>
    <row r="96" spans="1:8" ht="14.25">
      <c r="A96" s="619" t="s">
        <v>253</v>
      </c>
      <c r="B96" s="557">
        <v>900</v>
      </c>
      <c r="C96" s="74"/>
      <c r="D96" s="75"/>
      <c r="E96" s="75"/>
      <c r="F96" s="665" t="s">
        <v>254</v>
      </c>
      <c r="G96" s="680" t="s">
        <v>254</v>
      </c>
      <c r="H96" s="547"/>
    </row>
    <row r="97" spans="1:15" ht="15" customHeight="1">
      <c r="A97" s="619" t="s">
        <v>255</v>
      </c>
      <c r="B97" s="557">
        <v>901</v>
      </c>
      <c r="C97" s="78"/>
      <c r="D97" s="79"/>
      <c r="E97" s="79"/>
      <c r="F97" s="665" t="s">
        <v>254</v>
      </c>
      <c r="G97" s="680" t="s">
        <v>254</v>
      </c>
      <c r="H97" s="547"/>
    </row>
    <row r="98" spans="1:15" ht="23.25" customHeight="1">
      <c r="A98" s="622" t="s">
        <v>308</v>
      </c>
      <c r="B98" s="623"/>
      <c r="C98" s="80"/>
      <c r="D98" s="81"/>
      <c r="E98" s="81"/>
      <c r="F98" s="681" t="s">
        <v>254</v>
      </c>
      <c r="G98" s="682" t="s">
        <v>254</v>
      </c>
      <c r="H98" s="547"/>
    </row>
    <row r="99" spans="1:15" ht="15" customHeight="1">
      <c r="A99" s="626" t="s">
        <v>373</v>
      </c>
      <c r="B99" s="627">
        <v>902</v>
      </c>
      <c r="C99" s="628" t="e">
        <f t="shared" ref="C99:E99" si="11">C98/(C41+C50)</f>
        <v>#DIV/0!</v>
      </c>
      <c r="D99" s="628" t="e">
        <f t="shared" si="11"/>
        <v>#DIV/0!</v>
      </c>
      <c r="E99" s="628" t="e">
        <f t="shared" si="11"/>
        <v>#DIV/0!</v>
      </c>
      <c r="F99" s="561" t="s">
        <v>254</v>
      </c>
      <c r="G99" s="683" t="s">
        <v>254</v>
      </c>
      <c r="H99" s="547"/>
    </row>
    <row r="100" spans="1:15" ht="15" customHeight="1">
      <c r="A100" s="626" t="s">
        <v>340</v>
      </c>
      <c r="B100" s="627">
        <v>903</v>
      </c>
      <c r="C100" s="628" t="e">
        <f>C98/C53</f>
        <v>#DIV/0!</v>
      </c>
      <c r="D100" s="628" t="e">
        <f t="shared" ref="D100:E100" si="12">D98/D53</f>
        <v>#DIV/0!</v>
      </c>
      <c r="E100" s="628" t="e">
        <f t="shared" si="12"/>
        <v>#DIV/0!</v>
      </c>
      <c r="F100" s="561" t="s">
        <v>254</v>
      </c>
      <c r="G100" s="683" t="s">
        <v>254</v>
      </c>
      <c r="H100" s="547"/>
    </row>
    <row r="101" spans="1:15" ht="23.25" customHeight="1" thickBot="1">
      <c r="A101" s="631" t="s">
        <v>349</v>
      </c>
      <c r="B101" s="632">
        <v>905</v>
      </c>
      <c r="C101" s="633" t="e">
        <f>(C41+C50)/C53</f>
        <v>#DIV/0!</v>
      </c>
      <c r="D101" s="633" t="e">
        <f t="shared" ref="D101:E101" si="13">(D41+D50)/D53</f>
        <v>#DIV/0!</v>
      </c>
      <c r="E101" s="633" t="e">
        <f t="shared" si="13"/>
        <v>#DIV/0!</v>
      </c>
      <c r="F101" s="684" t="s">
        <v>254</v>
      </c>
      <c r="G101" s="685" t="s">
        <v>254</v>
      </c>
      <c r="H101" s="547"/>
    </row>
    <row r="102" spans="1:15" ht="16.5" customHeight="1">
      <c r="A102" s="636" t="s">
        <v>309</v>
      </c>
      <c r="B102" s="637"/>
      <c r="C102" s="637"/>
      <c r="D102" s="637"/>
      <c r="E102" s="637"/>
      <c r="F102" s="637"/>
      <c r="G102" s="547"/>
      <c r="H102" s="547"/>
    </row>
    <row r="103" spans="1:15" ht="36.75">
      <c r="A103" s="638" t="s">
        <v>310</v>
      </c>
      <c r="B103" s="639"/>
      <c r="C103" s="639"/>
      <c r="D103" s="639"/>
      <c r="E103" s="639"/>
      <c r="F103" s="639"/>
      <c r="G103" s="639"/>
    </row>
    <row r="104" spans="1:15" ht="25.5">
      <c r="A104" s="638" t="s">
        <v>311</v>
      </c>
      <c r="B104" s="637"/>
      <c r="C104" s="637"/>
      <c r="D104" s="637"/>
      <c r="E104" s="637"/>
      <c r="F104" s="637"/>
      <c r="G104" s="547"/>
      <c r="H104" s="228"/>
      <c r="I104" s="228"/>
      <c r="J104" s="228"/>
      <c r="K104" s="228"/>
    </row>
    <row r="105" spans="1:15" ht="25.5">
      <c r="A105" s="638" t="s">
        <v>312</v>
      </c>
      <c r="B105" s="637"/>
      <c r="C105" s="637"/>
      <c r="D105" s="637"/>
      <c r="E105" s="637"/>
      <c r="F105" s="637"/>
      <c r="G105" s="547"/>
      <c r="H105" s="228"/>
      <c r="I105" s="228"/>
      <c r="J105" s="228"/>
      <c r="K105" s="228"/>
    </row>
    <row r="106" spans="1:15" ht="15">
      <c r="A106" s="640"/>
      <c r="B106" s="637"/>
      <c r="C106" s="637"/>
      <c r="D106" s="637"/>
      <c r="E106" s="637"/>
      <c r="F106" s="637"/>
      <c r="G106" s="547"/>
      <c r="H106" s="228"/>
      <c r="I106" s="228"/>
      <c r="J106" s="228"/>
      <c r="K106" s="228"/>
    </row>
    <row r="107" spans="1:15" s="228" customFormat="1" ht="12.75" customHeight="1">
      <c r="A107" s="654" t="s">
        <v>46</v>
      </c>
      <c r="B107" s="652"/>
      <c r="C107" s="654"/>
      <c r="D107" s="332"/>
      <c r="E107" s="332"/>
      <c r="F107" s="332"/>
      <c r="H107" s="333"/>
      <c r="I107" s="333"/>
      <c r="J107" s="333"/>
      <c r="K107" s="333"/>
    </row>
    <row r="108" spans="1:15" s="228" customFormat="1" ht="10.5" customHeight="1">
      <c r="A108" s="232" t="s">
        <v>96</v>
      </c>
      <c r="B108" s="652"/>
      <c r="C108" s="232"/>
      <c r="D108" s="232"/>
      <c r="E108" s="232"/>
      <c r="F108" s="232"/>
      <c r="G108" s="232"/>
    </row>
    <row r="109" spans="1:15" s="228" customFormat="1">
      <c r="A109" s="1071" t="s">
        <v>47</v>
      </c>
      <c r="B109" s="1071"/>
      <c r="C109" s="1071"/>
      <c r="D109" s="1071"/>
      <c r="E109" s="1071"/>
      <c r="F109" s="1071"/>
      <c r="G109" s="1071"/>
      <c r="H109" s="1071"/>
      <c r="I109" s="1071"/>
      <c r="J109" s="1071"/>
      <c r="K109" s="1071"/>
      <c r="L109" s="1071"/>
      <c r="M109" s="1071"/>
      <c r="N109" s="1071"/>
      <c r="O109" s="1071"/>
    </row>
    <row r="110" spans="1:15" s="228" customFormat="1">
      <c r="A110" s="653" t="s">
        <v>350</v>
      </c>
      <c r="B110" s="653"/>
      <c r="C110" s="653"/>
      <c r="D110" s="653"/>
      <c r="E110" s="653"/>
      <c r="F110" s="653"/>
      <c r="G110" s="653"/>
      <c r="H110" s="653"/>
      <c r="I110" s="653"/>
      <c r="J110" s="653"/>
      <c r="K110" s="653"/>
      <c r="L110" s="653"/>
      <c r="M110" s="653"/>
      <c r="N110" s="653"/>
      <c r="O110" s="653"/>
    </row>
    <row r="111" spans="1:15" s="228" customFormat="1">
      <c r="A111" s="653"/>
      <c r="B111" s="653"/>
      <c r="C111" s="653"/>
      <c r="D111" s="653"/>
      <c r="E111" s="653"/>
      <c r="F111" s="653"/>
      <c r="G111" s="653"/>
      <c r="H111" s="653"/>
      <c r="I111" s="653"/>
      <c r="J111" s="653"/>
      <c r="K111" s="653"/>
      <c r="L111" s="653"/>
      <c r="M111" s="653"/>
      <c r="N111" s="653"/>
      <c r="O111" s="653"/>
    </row>
    <row r="112" spans="1:15" s="152" customFormat="1" ht="18.75" customHeight="1">
      <c r="A112" s="310" t="s">
        <v>22</v>
      </c>
      <c r="B112" s="1138"/>
      <c r="C112" s="1138"/>
      <c r="D112" s="1024"/>
      <c r="E112" s="1024"/>
      <c r="F112" s="148"/>
    </row>
    <row r="113" spans="1:15" s="152" customFormat="1" ht="12" customHeight="1">
      <c r="A113" s="311"/>
      <c r="B113" s="1021" t="s">
        <v>23</v>
      </c>
      <c r="C113" s="1021"/>
      <c r="D113" s="1021" t="s">
        <v>24</v>
      </c>
      <c r="E113" s="1021"/>
      <c r="F113" s="335"/>
    </row>
    <row r="114" spans="1:15" s="152" customFormat="1" ht="17.25" customHeight="1">
      <c r="A114" s="310" t="s">
        <v>287</v>
      </c>
      <c r="B114" s="1085"/>
      <c r="C114" s="1085"/>
      <c r="D114" s="1025"/>
      <c r="E114" s="1025"/>
      <c r="F114" s="148"/>
    </row>
    <row r="115" spans="1:15" s="152" customFormat="1" ht="11.25" customHeight="1">
      <c r="A115" s="311"/>
      <c r="B115" s="1021" t="s">
        <v>23</v>
      </c>
      <c r="C115" s="1021"/>
      <c r="D115" s="1021" t="s">
        <v>24</v>
      </c>
      <c r="E115" s="1021"/>
      <c r="F115" s="335"/>
    </row>
    <row r="116" spans="1:15" s="152" customFormat="1" ht="15.75" customHeight="1">
      <c r="A116" s="310" t="s">
        <v>291</v>
      </c>
      <c r="B116" s="1138"/>
      <c r="C116" s="1138"/>
      <c r="D116" s="1024"/>
      <c r="E116" s="1024"/>
      <c r="F116" s="148"/>
    </row>
    <row r="117" spans="1:15" s="152" customFormat="1" ht="12.75" customHeight="1">
      <c r="A117" s="312"/>
      <c r="B117" s="1021" t="s">
        <v>23</v>
      </c>
      <c r="C117" s="1021"/>
      <c r="D117" s="1021" t="s">
        <v>24</v>
      </c>
      <c r="E117" s="1021"/>
      <c r="F117" s="335"/>
    </row>
    <row r="118" spans="1:15" s="152" customFormat="1" ht="12.75" customHeight="1">
      <c r="A118" s="312"/>
      <c r="B118" s="668"/>
      <c r="C118" s="668"/>
      <c r="D118" s="668"/>
      <c r="E118" s="668"/>
      <c r="F118" s="335"/>
    </row>
    <row r="119" spans="1:15" s="152" customFormat="1" ht="12.75" customHeight="1">
      <c r="A119" s="312"/>
      <c r="B119" s="668"/>
      <c r="C119" s="668"/>
      <c r="D119" s="668"/>
      <c r="E119" s="668"/>
      <c r="F119" s="335"/>
    </row>
    <row r="120" spans="1:15" s="152" customFormat="1" ht="15.75">
      <c r="A120" s="336" t="s">
        <v>117</v>
      </c>
      <c r="B120" s="337"/>
      <c r="C120" s="337"/>
      <c r="D120" s="337"/>
      <c r="E120" s="337"/>
      <c r="F120" s="337"/>
    </row>
    <row r="121" spans="1:15" s="152" customFormat="1" ht="15"/>
    <row r="122" spans="1:15" s="228" customFormat="1">
      <c r="A122" s="653"/>
      <c r="B122" s="653"/>
      <c r="C122" s="653"/>
      <c r="D122" s="653"/>
      <c r="E122" s="653"/>
      <c r="F122" s="653"/>
      <c r="G122" s="653"/>
      <c r="H122" s="653"/>
      <c r="I122" s="653"/>
      <c r="J122" s="653"/>
      <c r="K122" s="653"/>
      <c r="L122" s="653"/>
      <c r="M122" s="653"/>
      <c r="N122" s="653"/>
      <c r="O122" s="653"/>
    </row>
    <row r="123" spans="1:15" s="228" customFormat="1">
      <c r="A123" s="653"/>
      <c r="B123" s="653"/>
      <c r="C123" s="653"/>
      <c r="D123" s="653"/>
      <c r="E123" s="653"/>
      <c r="F123" s="653"/>
      <c r="G123" s="653"/>
      <c r="H123" s="653"/>
      <c r="I123" s="653"/>
      <c r="J123" s="653"/>
      <c r="K123" s="653"/>
      <c r="L123" s="653"/>
      <c r="M123" s="653"/>
      <c r="N123" s="653"/>
      <c r="O123" s="653"/>
    </row>
    <row r="124" spans="1:15" s="228" customFormat="1">
      <c r="A124" s="653"/>
      <c r="B124" s="653"/>
      <c r="C124" s="653"/>
      <c r="D124" s="653"/>
      <c r="E124" s="653"/>
      <c r="F124" s="653"/>
      <c r="G124" s="653"/>
      <c r="H124" s="653"/>
      <c r="I124" s="653"/>
      <c r="J124" s="653"/>
      <c r="K124" s="653"/>
      <c r="L124" s="653"/>
      <c r="M124" s="653"/>
      <c r="N124" s="653"/>
      <c r="O124" s="653"/>
    </row>
  </sheetData>
  <mergeCells count="32">
    <mergeCell ref="A12:E12"/>
    <mergeCell ref="A13:F13"/>
    <mergeCell ref="A6:G6"/>
    <mergeCell ref="A7:G7"/>
    <mergeCell ref="B8:C8"/>
    <mergeCell ref="A10:E10"/>
    <mergeCell ref="A11:E11"/>
    <mergeCell ref="E1:G1"/>
    <mergeCell ref="E2:G2"/>
    <mergeCell ref="F3:G3"/>
    <mergeCell ref="A4:G4"/>
    <mergeCell ref="A5:G5"/>
    <mergeCell ref="A14:E14"/>
    <mergeCell ref="A15:E15"/>
    <mergeCell ref="B16:E16"/>
    <mergeCell ref="A18:A19"/>
    <mergeCell ref="B18:B19"/>
    <mergeCell ref="C18:E18"/>
    <mergeCell ref="F18:G18"/>
    <mergeCell ref="A109:O109"/>
    <mergeCell ref="B112:C112"/>
    <mergeCell ref="D112:E112"/>
    <mergeCell ref="B113:C113"/>
    <mergeCell ref="D113:E113"/>
    <mergeCell ref="B117:C117"/>
    <mergeCell ref="D117:E117"/>
    <mergeCell ref="B114:C114"/>
    <mergeCell ref="D114:E114"/>
    <mergeCell ref="B115:C115"/>
    <mergeCell ref="D115:E115"/>
    <mergeCell ref="B116:C116"/>
    <mergeCell ref="D116:E116"/>
  </mergeCells>
  <pageMargins left="0.7" right="0.7" top="0.75" bottom="0.75" header="0.3" footer="0.3"/>
  <pageSetup paperSize="9" scale="76" orientation="portrait" verticalDpi="0" r:id="rId1"/>
  <colBreaks count="1" manualBreakCount="1">
    <brk id="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O67"/>
  <sheetViews>
    <sheetView view="pageBreakPreview" topLeftCell="A15" zoomScale="130" zoomScaleNormal="100" zoomScaleSheetLayoutView="130" workbookViewId="0">
      <selection activeCell="F25" sqref="F25"/>
    </sheetView>
  </sheetViews>
  <sheetFormatPr defaultRowHeight="12.75"/>
  <cols>
    <col min="1" max="1" width="44.42578125" style="531" customWidth="1"/>
    <col min="2" max="2" width="7.5703125" style="531" customWidth="1"/>
    <col min="3" max="3" width="11.28515625" style="531" customWidth="1"/>
    <col min="4" max="7" width="11.140625" style="531" customWidth="1"/>
    <col min="8" max="8" width="18.140625" style="530" customWidth="1"/>
    <col min="9" max="16384" width="9.140625" style="531"/>
  </cols>
  <sheetData>
    <row r="1" spans="1:10" ht="23.25" customHeight="1">
      <c r="A1" s="529"/>
      <c r="B1" s="529"/>
      <c r="C1" s="529"/>
      <c r="D1" s="529"/>
      <c r="E1" s="1040" t="s">
        <v>25</v>
      </c>
      <c r="F1" s="1040"/>
      <c r="G1" s="1040"/>
    </row>
    <row r="2" spans="1:10" ht="15">
      <c r="A2" s="529"/>
      <c r="B2" s="529"/>
      <c r="C2" s="529"/>
      <c r="D2" s="529"/>
      <c r="E2" s="1038" t="s">
        <v>389</v>
      </c>
      <c r="F2" s="1038"/>
      <c r="G2" s="1038"/>
    </row>
    <row r="3" spans="1:10" s="530" customFormat="1" ht="15">
      <c r="A3" s="529"/>
      <c r="B3" s="529"/>
      <c r="C3" s="529"/>
      <c r="D3" s="529"/>
      <c r="E3" s="529"/>
      <c r="F3" s="1123"/>
      <c r="G3" s="1123"/>
      <c r="I3" s="531"/>
      <c r="J3" s="531"/>
    </row>
    <row r="4" spans="1:10" s="530" customFormat="1">
      <c r="A4" s="1124" t="s">
        <v>274</v>
      </c>
      <c r="B4" s="1124"/>
      <c r="C4" s="1124"/>
      <c r="D4" s="1124"/>
      <c r="E4" s="1124"/>
      <c r="F4" s="1124"/>
      <c r="G4" s="1124"/>
      <c r="I4" s="531"/>
      <c r="J4" s="531"/>
    </row>
    <row r="5" spans="1:10" s="530" customFormat="1" ht="30" customHeight="1">
      <c r="A5" s="1125" t="s">
        <v>327</v>
      </c>
      <c r="B5" s="1124"/>
      <c r="C5" s="1124"/>
      <c r="D5" s="1124"/>
      <c r="E5" s="1124"/>
      <c r="F5" s="1124"/>
      <c r="G5" s="1124"/>
      <c r="I5" s="531"/>
      <c r="J5" s="531"/>
    </row>
    <row r="6" spans="1:10" s="530" customFormat="1" ht="9" customHeight="1">
      <c r="A6" s="532"/>
      <c r="B6" s="533"/>
      <c r="C6" s="533"/>
      <c r="D6" s="533"/>
      <c r="E6" s="533"/>
      <c r="F6" s="533"/>
      <c r="G6" s="533"/>
      <c r="I6" s="531"/>
      <c r="J6" s="531"/>
    </row>
    <row r="7" spans="1:10" s="530" customFormat="1" ht="18.75">
      <c r="A7" s="1160" t="s">
        <v>499</v>
      </c>
      <c r="B7" s="1160"/>
      <c r="C7" s="1160"/>
      <c r="D7" s="1160"/>
      <c r="E7" s="1160"/>
      <c r="F7" s="1160"/>
      <c r="G7" s="1160"/>
      <c r="I7" s="531"/>
      <c r="J7" s="531"/>
    </row>
    <row r="8" spans="1:10" s="530" customFormat="1" ht="12" customHeight="1">
      <c r="A8" s="534"/>
      <c r="B8" s="529"/>
      <c r="C8" s="529"/>
      <c r="D8" s="529"/>
      <c r="E8" s="529"/>
      <c r="F8" s="535"/>
      <c r="G8" s="536" t="s">
        <v>27</v>
      </c>
      <c r="I8" s="531"/>
      <c r="J8" s="531"/>
    </row>
    <row r="9" spans="1:10" s="530" customFormat="1" ht="15">
      <c r="A9" s="1129" t="s">
        <v>460</v>
      </c>
      <c r="B9" s="1129"/>
      <c r="C9" s="1129"/>
      <c r="D9" s="1129"/>
      <c r="E9" s="1129"/>
      <c r="F9" s="537"/>
      <c r="G9" s="538" t="s">
        <v>392</v>
      </c>
      <c r="I9" s="531"/>
      <c r="J9" s="531"/>
    </row>
    <row r="10" spans="1:10" s="530" customFormat="1" ht="15">
      <c r="A10" s="1129" t="s">
        <v>461</v>
      </c>
      <c r="B10" s="1129"/>
      <c r="C10" s="1129"/>
      <c r="D10" s="1129"/>
      <c r="E10" s="1129"/>
      <c r="F10" s="537"/>
      <c r="G10" s="538" t="s">
        <v>393</v>
      </c>
      <c r="I10" s="531"/>
      <c r="J10" s="531"/>
    </row>
    <row r="11" spans="1:10" s="530" customFormat="1" ht="15">
      <c r="A11" s="1129" t="s">
        <v>462</v>
      </c>
      <c r="B11" s="1129"/>
      <c r="C11" s="1129"/>
      <c r="D11" s="1129"/>
      <c r="E11" s="1129"/>
      <c r="F11" s="537"/>
      <c r="G11" s="539" t="s">
        <v>394</v>
      </c>
      <c r="I11" s="531"/>
      <c r="J11" s="531"/>
    </row>
    <row r="12" spans="1:10" s="530" customFormat="1" ht="15">
      <c r="A12" s="1129" t="s">
        <v>560</v>
      </c>
      <c r="B12" s="1129"/>
      <c r="C12" s="1129"/>
      <c r="D12" s="1129"/>
      <c r="E12" s="1129"/>
      <c r="F12" s="537"/>
      <c r="G12" s="539" t="s">
        <v>396</v>
      </c>
      <c r="I12" s="531"/>
      <c r="J12" s="531"/>
    </row>
    <row r="13" spans="1:10" ht="15">
      <c r="A13" s="1135" t="s">
        <v>561</v>
      </c>
      <c r="B13" s="1135"/>
      <c r="C13" s="1135"/>
      <c r="D13" s="1135"/>
      <c r="E13" s="1135"/>
      <c r="F13" s="14"/>
      <c r="G13" s="564" t="s">
        <v>501</v>
      </c>
    </row>
    <row r="14" spans="1:10" ht="15.75" thickBot="1">
      <c r="A14" s="540"/>
      <c r="B14" s="541"/>
      <c r="C14" s="541"/>
      <c r="D14" s="541"/>
      <c r="E14" s="541"/>
      <c r="F14" s="541"/>
      <c r="G14" s="541"/>
    </row>
    <row r="15" spans="1:10" ht="16.5" customHeight="1" thickBot="1">
      <c r="A15" s="1131" t="s">
        <v>227</v>
      </c>
      <c r="B15" s="1131" t="s">
        <v>228</v>
      </c>
      <c r="C15" s="1161" t="s">
        <v>229</v>
      </c>
      <c r="D15" s="1161" t="s">
        <v>230</v>
      </c>
      <c r="E15" s="1161" t="s">
        <v>231</v>
      </c>
      <c r="F15" s="1122" t="s">
        <v>256</v>
      </c>
      <c r="G15" s="1122"/>
    </row>
    <row r="16" spans="1:10" ht="55.5" customHeight="1" thickBot="1">
      <c r="A16" s="1131"/>
      <c r="B16" s="1131"/>
      <c r="C16" s="1162"/>
      <c r="D16" s="1162"/>
      <c r="E16" s="1162"/>
      <c r="F16" s="542" t="s">
        <v>131</v>
      </c>
      <c r="G16" s="542" t="s">
        <v>132</v>
      </c>
    </row>
    <row r="17" spans="1:8" ht="13.5" thickBot="1">
      <c r="A17" s="543">
        <v>1</v>
      </c>
      <c r="B17" s="543">
        <v>2</v>
      </c>
      <c r="C17" s="544">
        <v>3</v>
      </c>
      <c r="D17" s="544">
        <v>4</v>
      </c>
      <c r="E17" s="544">
        <v>5</v>
      </c>
      <c r="F17" s="544">
        <v>6</v>
      </c>
      <c r="G17" s="544">
        <v>7</v>
      </c>
    </row>
    <row r="18" spans="1:8">
      <c r="A18" s="545" t="s">
        <v>257</v>
      </c>
      <c r="B18" s="546">
        <v>1</v>
      </c>
      <c r="C18" s="947">
        <v>1</v>
      </c>
      <c r="D18" s="947">
        <v>1</v>
      </c>
      <c r="E18" s="947">
        <v>1</v>
      </c>
      <c r="F18" s="948">
        <v>1</v>
      </c>
      <c r="G18" s="949">
        <v>1</v>
      </c>
      <c r="H18" s="547"/>
    </row>
    <row r="19" spans="1:8">
      <c r="A19" s="548" t="s">
        <v>258</v>
      </c>
      <c r="B19" s="549">
        <v>2</v>
      </c>
      <c r="C19" s="731">
        <v>2</v>
      </c>
      <c r="D19" s="731">
        <v>2</v>
      </c>
      <c r="E19" s="731">
        <v>2</v>
      </c>
      <c r="F19" s="732">
        <v>2</v>
      </c>
      <c r="G19" s="733">
        <v>2</v>
      </c>
      <c r="H19" s="547"/>
    </row>
    <row r="20" spans="1:8" ht="24">
      <c r="A20" s="550" t="s">
        <v>259</v>
      </c>
      <c r="B20" s="551">
        <v>100</v>
      </c>
      <c r="C20" s="89">
        <v>435</v>
      </c>
      <c r="D20" s="89">
        <v>435</v>
      </c>
      <c r="E20" s="89">
        <v>435</v>
      </c>
      <c r="F20" s="90">
        <v>435</v>
      </c>
      <c r="G20" s="91">
        <v>435</v>
      </c>
      <c r="H20" s="547"/>
    </row>
    <row r="21" spans="1:8" ht="16.5" customHeight="1">
      <c r="A21" s="552" t="s">
        <v>260</v>
      </c>
      <c r="B21" s="553">
        <v>110</v>
      </c>
      <c r="C21" s="950">
        <f>SUM(C22:C29)</f>
        <v>311</v>
      </c>
      <c r="D21" s="950">
        <f t="shared" ref="D21:G21" si="0">SUM(D22:D29)</f>
        <v>265</v>
      </c>
      <c r="E21" s="950">
        <f t="shared" si="0"/>
        <v>272.5333333333333</v>
      </c>
      <c r="F21" s="950">
        <f t="shared" si="0"/>
        <v>265</v>
      </c>
      <c r="G21" s="950">
        <f t="shared" si="0"/>
        <v>284</v>
      </c>
      <c r="H21" s="547"/>
    </row>
    <row r="22" spans="1:8">
      <c r="A22" s="554" t="s">
        <v>382</v>
      </c>
      <c r="B22" s="549">
        <v>111</v>
      </c>
      <c r="C22" s="1164">
        <v>10</v>
      </c>
      <c r="D22" s="26">
        <f>F22*12/12</f>
        <v>5</v>
      </c>
      <c r="E22" s="26">
        <f>(F22*8+G22*4)/12</f>
        <v>5.333333333333333</v>
      </c>
      <c r="F22" s="92">
        <v>5</v>
      </c>
      <c r="G22" s="27">
        <v>6</v>
      </c>
      <c r="H22" s="547"/>
    </row>
    <row r="23" spans="1:8" ht="14.25" customHeight="1">
      <c r="A23" s="554" t="s">
        <v>269</v>
      </c>
      <c r="B23" s="549">
        <v>112</v>
      </c>
      <c r="C23" s="1164">
        <v>300</v>
      </c>
      <c r="D23" s="26">
        <f>F23*10/10</f>
        <v>259</v>
      </c>
      <c r="E23" s="26">
        <f>(F23*6+G23*4)/10</f>
        <v>266.2</v>
      </c>
      <c r="F23" s="92">
        <v>259</v>
      </c>
      <c r="G23" s="27">
        <v>277</v>
      </c>
      <c r="H23" s="547"/>
    </row>
    <row r="24" spans="1:8" ht="24">
      <c r="A24" s="554" t="s">
        <v>270</v>
      </c>
      <c r="B24" s="549">
        <v>113</v>
      </c>
      <c r="C24" s="26"/>
      <c r="D24" s="26">
        <f t="shared" ref="D24:D27" si="1">F24*10/10</f>
        <v>0</v>
      </c>
      <c r="E24" s="26">
        <f t="shared" ref="E24:E27" si="2">(F24*6+G24*4)/10</f>
        <v>0</v>
      </c>
      <c r="F24" s="92"/>
      <c r="G24" s="27"/>
      <c r="H24" s="547"/>
    </row>
    <row r="25" spans="1:8">
      <c r="A25" s="554" t="s">
        <v>271</v>
      </c>
      <c r="B25" s="549">
        <v>114</v>
      </c>
      <c r="C25" s="26"/>
      <c r="D25" s="26">
        <f t="shared" si="1"/>
        <v>0</v>
      </c>
      <c r="E25" s="26">
        <f t="shared" si="2"/>
        <v>0</v>
      </c>
      <c r="F25" s="92"/>
      <c r="G25" s="27"/>
      <c r="H25" s="547"/>
    </row>
    <row r="26" spans="1:8" ht="24">
      <c r="A26" s="554" t="s">
        <v>383</v>
      </c>
      <c r="B26" s="549">
        <v>115</v>
      </c>
      <c r="C26" s="26"/>
      <c r="D26" s="26">
        <f t="shared" si="1"/>
        <v>0</v>
      </c>
      <c r="E26" s="26">
        <f t="shared" si="2"/>
        <v>0</v>
      </c>
      <c r="F26" s="92"/>
      <c r="G26" s="27"/>
      <c r="H26" s="547"/>
    </row>
    <row r="27" spans="1:8" ht="24">
      <c r="A27" s="554" t="s">
        <v>272</v>
      </c>
      <c r="B27" s="549">
        <v>116</v>
      </c>
      <c r="C27" s="26"/>
      <c r="D27" s="26">
        <f t="shared" si="1"/>
        <v>0</v>
      </c>
      <c r="E27" s="26">
        <f t="shared" si="2"/>
        <v>0</v>
      </c>
      <c r="F27" s="92"/>
      <c r="G27" s="27"/>
      <c r="H27" s="547"/>
    </row>
    <row r="28" spans="1:8" ht="13.5" customHeight="1">
      <c r="A28" s="554" t="s">
        <v>384</v>
      </c>
      <c r="B28" s="549">
        <v>117</v>
      </c>
      <c r="C28" s="26">
        <v>1</v>
      </c>
      <c r="D28" s="26">
        <f t="shared" ref="D28:D29" si="3">F28*12/12</f>
        <v>1</v>
      </c>
      <c r="E28" s="26">
        <f t="shared" ref="E28:E29" si="4">(F28*8+G28*4)/12</f>
        <v>1</v>
      </c>
      <c r="F28" s="92">
        <v>1</v>
      </c>
      <c r="G28" s="27">
        <v>1</v>
      </c>
      <c r="H28" s="547"/>
    </row>
    <row r="29" spans="1:8">
      <c r="A29" s="554" t="s">
        <v>261</v>
      </c>
      <c r="B29" s="549">
        <v>118</v>
      </c>
      <c r="C29" s="26"/>
      <c r="D29" s="26">
        <f t="shared" si="3"/>
        <v>0</v>
      </c>
      <c r="E29" s="26">
        <f t="shared" si="4"/>
        <v>0</v>
      </c>
      <c r="F29" s="92"/>
      <c r="G29" s="27"/>
      <c r="H29" s="547"/>
    </row>
    <row r="30" spans="1:8" ht="16.5" customHeight="1">
      <c r="A30" s="556" t="s">
        <v>262</v>
      </c>
      <c r="B30" s="557">
        <v>120</v>
      </c>
      <c r="C30" s="951">
        <f>SUM(C31:C38)</f>
        <v>3132</v>
      </c>
      <c r="D30" s="951">
        <f t="shared" ref="D30:G30" si="5">SUM(D31:D38)</f>
        <v>2662</v>
      </c>
      <c r="E30" s="951">
        <f t="shared" si="5"/>
        <v>2738</v>
      </c>
      <c r="F30" s="951">
        <f t="shared" si="5"/>
        <v>2662</v>
      </c>
      <c r="G30" s="952">
        <f t="shared" si="5"/>
        <v>2854</v>
      </c>
      <c r="H30" s="547"/>
    </row>
    <row r="31" spans="1:8">
      <c r="A31" s="554" t="s">
        <v>382</v>
      </c>
      <c r="B31" s="549">
        <v>121</v>
      </c>
      <c r="C31" s="92">
        <f>C22*12</f>
        <v>120</v>
      </c>
      <c r="D31" s="26">
        <f t="shared" ref="D31" si="6">F31*12/12</f>
        <v>60</v>
      </c>
      <c r="E31" s="92">
        <f>E22*12</f>
        <v>64</v>
      </c>
      <c r="F31" s="92">
        <f>F22*12</f>
        <v>60</v>
      </c>
      <c r="G31" s="92">
        <f>G22*12</f>
        <v>72</v>
      </c>
      <c r="H31" s="547"/>
    </row>
    <row r="32" spans="1:8">
      <c r="A32" s="554" t="s">
        <v>269</v>
      </c>
      <c r="B32" s="549">
        <v>122</v>
      </c>
      <c r="C32" s="92">
        <f>C23*10</f>
        <v>3000</v>
      </c>
      <c r="D32" s="26">
        <f>F32*10/10</f>
        <v>2590</v>
      </c>
      <c r="E32" s="92">
        <f>E23*10</f>
        <v>2662</v>
      </c>
      <c r="F32" s="92">
        <f>F23*10</f>
        <v>2590</v>
      </c>
      <c r="G32" s="92">
        <f>G23*10</f>
        <v>2770</v>
      </c>
      <c r="H32" s="547"/>
    </row>
    <row r="33" spans="1:8" ht="24">
      <c r="A33" s="554" t="s">
        <v>270</v>
      </c>
      <c r="B33" s="549">
        <v>123</v>
      </c>
      <c r="C33" s="92">
        <f>C24*10</f>
        <v>0</v>
      </c>
      <c r="D33" s="26">
        <f t="shared" ref="D33:D36" si="7">F33*10</f>
        <v>0</v>
      </c>
      <c r="E33" s="92">
        <f t="shared" ref="E33:G36" si="8">E24*10</f>
        <v>0</v>
      </c>
      <c r="F33" s="92">
        <f t="shared" si="8"/>
        <v>0</v>
      </c>
      <c r="G33" s="92">
        <f t="shared" si="8"/>
        <v>0</v>
      </c>
      <c r="H33" s="547"/>
    </row>
    <row r="34" spans="1:8">
      <c r="A34" s="554" t="s">
        <v>271</v>
      </c>
      <c r="B34" s="549">
        <v>124</v>
      </c>
      <c r="C34" s="92">
        <f t="shared" ref="C34:C36" si="9">C25*10</f>
        <v>0</v>
      </c>
      <c r="D34" s="26">
        <f t="shared" si="7"/>
        <v>0</v>
      </c>
      <c r="E34" s="92">
        <f t="shared" si="8"/>
        <v>0</v>
      </c>
      <c r="F34" s="92">
        <f t="shared" si="8"/>
        <v>0</v>
      </c>
      <c r="G34" s="92">
        <f t="shared" si="8"/>
        <v>0</v>
      </c>
      <c r="H34" s="547"/>
    </row>
    <row r="35" spans="1:8" ht="24">
      <c r="A35" s="554" t="s">
        <v>383</v>
      </c>
      <c r="B35" s="549">
        <v>125</v>
      </c>
      <c r="C35" s="92">
        <f t="shared" si="9"/>
        <v>0</v>
      </c>
      <c r="D35" s="26">
        <f t="shared" si="7"/>
        <v>0</v>
      </c>
      <c r="E35" s="92">
        <f t="shared" si="8"/>
        <v>0</v>
      </c>
      <c r="F35" s="92">
        <f t="shared" si="8"/>
        <v>0</v>
      </c>
      <c r="G35" s="92">
        <f t="shared" si="8"/>
        <v>0</v>
      </c>
      <c r="H35" s="547"/>
    </row>
    <row r="36" spans="1:8" ht="24">
      <c r="A36" s="554" t="s">
        <v>272</v>
      </c>
      <c r="B36" s="549">
        <v>126</v>
      </c>
      <c r="C36" s="92">
        <f t="shared" si="9"/>
        <v>0</v>
      </c>
      <c r="D36" s="26">
        <f t="shared" si="7"/>
        <v>0</v>
      </c>
      <c r="E36" s="92">
        <f t="shared" si="8"/>
        <v>0</v>
      </c>
      <c r="F36" s="92">
        <f t="shared" si="8"/>
        <v>0</v>
      </c>
      <c r="G36" s="92">
        <f t="shared" si="8"/>
        <v>0</v>
      </c>
      <c r="H36" s="547"/>
    </row>
    <row r="37" spans="1:8" ht="14.25" customHeight="1">
      <c r="A37" s="554" t="s">
        <v>384</v>
      </c>
      <c r="B37" s="549">
        <v>127</v>
      </c>
      <c r="C37" s="92">
        <f t="shared" ref="C37:C38" si="10">C28*12</f>
        <v>12</v>
      </c>
      <c r="D37" s="26">
        <f t="shared" ref="D37:D38" si="11">F37*12/12</f>
        <v>12</v>
      </c>
      <c r="E37" s="92">
        <f t="shared" ref="E37:G38" si="12">E28*12</f>
        <v>12</v>
      </c>
      <c r="F37" s="92">
        <f t="shared" si="12"/>
        <v>12</v>
      </c>
      <c r="G37" s="92">
        <f t="shared" si="12"/>
        <v>12</v>
      </c>
      <c r="H37" s="547"/>
    </row>
    <row r="38" spans="1:8">
      <c r="A38" s="554" t="s">
        <v>261</v>
      </c>
      <c r="B38" s="549">
        <v>128</v>
      </c>
      <c r="C38" s="92">
        <f t="shared" si="10"/>
        <v>0</v>
      </c>
      <c r="D38" s="26">
        <f t="shared" si="11"/>
        <v>0</v>
      </c>
      <c r="E38" s="92">
        <f t="shared" si="12"/>
        <v>0</v>
      </c>
      <c r="F38" s="92">
        <f t="shared" si="12"/>
        <v>0</v>
      </c>
      <c r="G38" s="92">
        <f t="shared" si="12"/>
        <v>0</v>
      </c>
      <c r="H38" s="547"/>
    </row>
    <row r="39" spans="1:8" ht="25.5" customHeight="1">
      <c r="A39" s="552" t="s">
        <v>263</v>
      </c>
      <c r="B39" s="553">
        <v>200</v>
      </c>
      <c r="C39" s="950" t="s">
        <v>28</v>
      </c>
      <c r="D39" s="950" t="s">
        <v>28</v>
      </c>
      <c r="E39" s="950" t="s">
        <v>28</v>
      </c>
      <c r="F39" s="950" t="s">
        <v>28</v>
      </c>
      <c r="G39" s="953" t="s">
        <v>28</v>
      </c>
      <c r="H39" s="547"/>
    </row>
    <row r="40" spans="1:8">
      <c r="A40" s="554" t="s">
        <v>382</v>
      </c>
      <c r="B40" s="549">
        <v>201</v>
      </c>
      <c r="C40" s="95"/>
      <c r="D40" s="35">
        <f>G40*12/12</f>
        <v>0</v>
      </c>
      <c r="E40" s="26">
        <f>(F40*8+G40*4)/12</f>
        <v>0</v>
      </c>
      <c r="F40" s="93"/>
      <c r="G40" s="36"/>
      <c r="H40" s="547"/>
    </row>
    <row r="41" spans="1:8">
      <c r="A41" s="554" t="s">
        <v>269</v>
      </c>
      <c r="B41" s="549">
        <v>202</v>
      </c>
      <c r="C41" s="35">
        <v>62</v>
      </c>
      <c r="D41" s="35">
        <f>G41*10/10</f>
        <v>62</v>
      </c>
      <c r="E41" s="26">
        <f t="shared" ref="E41:E45" si="13">(F41*6+G41*4)/10</f>
        <v>66.8</v>
      </c>
      <c r="F41" s="93">
        <v>70</v>
      </c>
      <c r="G41" s="36">
        <v>62</v>
      </c>
      <c r="H41" s="547"/>
    </row>
    <row r="42" spans="1:8" ht="24">
      <c r="A42" s="554" t="s">
        <v>270</v>
      </c>
      <c r="B42" s="549">
        <v>203</v>
      </c>
      <c r="C42" s="35"/>
      <c r="D42" s="35">
        <f t="shared" ref="D42:D45" si="14">G42*10/10</f>
        <v>0</v>
      </c>
      <c r="E42" s="26">
        <f t="shared" si="13"/>
        <v>0</v>
      </c>
      <c r="F42" s="93"/>
      <c r="G42" s="36"/>
      <c r="H42" s="547"/>
    </row>
    <row r="43" spans="1:8">
      <c r="A43" s="554" t="s">
        <v>271</v>
      </c>
      <c r="B43" s="549">
        <v>204</v>
      </c>
      <c r="C43" s="35"/>
      <c r="D43" s="35">
        <f t="shared" si="14"/>
        <v>0</v>
      </c>
      <c r="E43" s="26">
        <f t="shared" si="13"/>
        <v>0</v>
      </c>
      <c r="F43" s="93"/>
      <c r="G43" s="36"/>
      <c r="H43" s="547"/>
    </row>
    <row r="44" spans="1:8" ht="24">
      <c r="A44" s="554" t="s">
        <v>383</v>
      </c>
      <c r="B44" s="549">
        <v>205</v>
      </c>
      <c r="C44" s="35"/>
      <c r="D44" s="35">
        <f t="shared" si="14"/>
        <v>0</v>
      </c>
      <c r="E44" s="26">
        <f t="shared" si="13"/>
        <v>0</v>
      </c>
      <c r="F44" s="93"/>
      <c r="G44" s="36"/>
      <c r="H44" s="547"/>
    </row>
    <row r="45" spans="1:8" ht="24">
      <c r="A45" s="554" t="s">
        <v>272</v>
      </c>
      <c r="B45" s="549">
        <v>206</v>
      </c>
      <c r="C45" s="35"/>
      <c r="D45" s="35">
        <f t="shared" si="14"/>
        <v>0</v>
      </c>
      <c r="E45" s="26">
        <f t="shared" si="13"/>
        <v>0</v>
      </c>
      <c r="F45" s="93"/>
      <c r="G45" s="36"/>
      <c r="H45" s="547"/>
    </row>
    <row r="46" spans="1:8" ht="12.75" customHeight="1">
      <c r="A46" s="554" t="s">
        <v>384</v>
      </c>
      <c r="B46" s="549">
        <v>207</v>
      </c>
      <c r="C46" s="35">
        <v>360</v>
      </c>
      <c r="D46" s="35">
        <f t="shared" ref="D46:D47" si="15">G46*12/12</f>
        <v>360</v>
      </c>
      <c r="E46" s="26">
        <f t="shared" ref="E46:E47" si="16">(F46*8+G46*4)/12</f>
        <v>360</v>
      </c>
      <c r="F46" s="93">
        <v>360</v>
      </c>
      <c r="G46" s="36">
        <v>360</v>
      </c>
      <c r="H46" s="547"/>
    </row>
    <row r="47" spans="1:8">
      <c r="A47" s="554" t="s">
        <v>261</v>
      </c>
      <c r="B47" s="549">
        <v>208</v>
      </c>
      <c r="C47" s="35"/>
      <c r="D47" s="35">
        <f t="shared" si="15"/>
        <v>0</v>
      </c>
      <c r="E47" s="26">
        <f t="shared" si="16"/>
        <v>0</v>
      </c>
      <c r="F47" s="93"/>
      <c r="G47" s="36"/>
      <c r="H47" s="547"/>
    </row>
    <row r="48" spans="1:8" ht="18" customHeight="1">
      <c r="A48" s="552" t="s">
        <v>264</v>
      </c>
      <c r="B48" s="553">
        <v>300</v>
      </c>
      <c r="C48" s="954">
        <f>C50+C51</f>
        <v>1338.8</v>
      </c>
      <c r="D48" s="954">
        <f>D50+D51</f>
        <v>1255.7</v>
      </c>
      <c r="E48" s="954">
        <f>E50+E51</f>
        <v>1162.2</v>
      </c>
      <c r="F48" s="950" t="s">
        <v>28</v>
      </c>
      <c r="G48" s="953" t="s">
        <v>28</v>
      </c>
      <c r="H48" s="547"/>
    </row>
    <row r="49" spans="1:15">
      <c r="A49" s="560" t="s">
        <v>4</v>
      </c>
      <c r="B49" s="549"/>
      <c r="C49" s="35"/>
      <c r="D49" s="35"/>
      <c r="E49" s="35"/>
      <c r="F49" s="93"/>
      <c r="G49" s="36"/>
      <c r="H49" s="547"/>
    </row>
    <row r="50" spans="1:15">
      <c r="A50" s="554" t="s">
        <v>268</v>
      </c>
      <c r="B50" s="549">
        <v>921</v>
      </c>
      <c r="C50" s="35">
        <v>1154.7</v>
      </c>
      <c r="D50" s="35">
        <v>1154.7</v>
      </c>
      <c r="E50" s="35">
        <v>1144</v>
      </c>
      <c r="F50" s="35" t="s">
        <v>28</v>
      </c>
      <c r="G50" s="36" t="s">
        <v>28</v>
      </c>
      <c r="H50" s="547"/>
    </row>
    <row r="51" spans="1:15">
      <c r="A51" s="554" t="s">
        <v>267</v>
      </c>
      <c r="B51" s="549">
        <v>922</v>
      </c>
      <c r="C51" s="35">
        <v>184.1</v>
      </c>
      <c r="D51" s="35">
        <v>101</v>
      </c>
      <c r="E51" s="35">
        <v>18.200000000000003</v>
      </c>
      <c r="F51" s="35" t="s">
        <v>28</v>
      </c>
      <c r="G51" s="36" t="s">
        <v>28</v>
      </c>
      <c r="H51" s="547"/>
    </row>
    <row r="52" spans="1:15">
      <c r="A52" s="554" t="s">
        <v>265</v>
      </c>
      <c r="B52" s="549">
        <v>925</v>
      </c>
      <c r="C52" s="955">
        <f>C48/C30*1000</f>
        <v>427.45849297573437</v>
      </c>
      <c r="D52" s="955">
        <f>D48/D30*1000</f>
        <v>471.71299774605563</v>
      </c>
      <c r="E52" s="955">
        <f>E48/E30*1000</f>
        <v>424.47041636230824</v>
      </c>
      <c r="F52" s="35" t="s">
        <v>28</v>
      </c>
      <c r="G52" s="36" t="s">
        <v>28</v>
      </c>
      <c r="H52" s="547"/>
    </row>
    <row r="53" spans="1:15" ht="13.5" thickBot="1">
      <c r="A53" s="562" t="s">
        <v>266</v>
      </c>
      <c r="B53" s="563">
        <v>926</v>
      </c>
      <c r="C53" s="956">
        <f>(C21/C20)*100</f>
        <v>71.494252873563212</v>
      </c>
      <c r="D53" s="956">
        <f t="shared" ref="D53:G53" si="17">(D21/D20)*100</f>
        <v>60.919540229885058</v>
      </c>
      <c r="E53" s="956">
        <f t="shared" si="17"/>
        <v>62.651340996168578</v>
      </c>
      <c r="F53" s="956">
        <f t="shared" si="17"/>
        <v>60.919540229885058</v>
      </c>
      <c r="G53" s="956">
        <f t="shared" si="17"/>
        <v>65.287356321839084</v>
      </c>
      <c r="H53" s="547"/>
    </row>
    <row r="54" spans="1:15" s="228" customFormat="1" ht="12.75" customHeight="1">
      <c r="A54" s="340" t="s">
        <v>46</v>
      </c>
      <c r="B54" s="201"/>
      <c r="C54" s="340"/>
      <c r="D54" s="332"/>
      <c r="E54" s="332"/>
      <c r="F54" s="332"/>
      <c r="H54" s="333"/>
      <c r="I54" s="333"/>
      <c r="J54" s="333"/>
      <c r="K54" s="333"/>
    </row>
    <row r="55" spans="1:15" s="228" customFormat="1" ht="10.5" customHeight="1">
      <c r="A55" s="232" t="s">
        <v>96</v>
      </c>
      <c r="B55" s="201"/>
      <c r="C55" s="232"/>
      <c r="D55" s="232"/>
      <c r="E55" s="232"/>
      <c r="F55" s="232"/>
      <c r="G55" s="232"/>
    </row>
    <row r="56" spans="1:15" s="228" customFormat="1">
      <c r="A56" s="1071" t="s">
        <v>47</v>
      </c>
      <c r="B56" s="1071"/>
      <c r="C56" s="1071"/>
      <c r="D56" s="1071"/>
      <c r="E56" s="1071"/>
      <c r="F56" s="1071"/>
      <c r="G56" s="1071"/>
      <c r="H56" s="1071"/>
      <c r="I56" s="1071"/>
      <c r="J56" s="1071"/>
      <c r="K56" s="1071"/>
      <c r="L56" s="1071"/>
      <c r="M56" s="1071"/>
      <c r="N56" s="1071"/>
      <c r="O56" s="1071"/>
    </row>
    <row r="57" spans="1:15" s="228" customFormat="1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5" s="152" customFormat="1" ht="18.75" customHeight="1">
      <c r="A58" s="310" t="s">
        <v>22</v>
      </c>
      <c r="B58" s="1022"/>
      <c r="C58" s="1022"/>
      <c r="D58" s="1023" t="s">
        <v>509</v>
      </c>
      <c r="E58" s="1023"/>
      <c r="F58" s="148"/>
    </row>
    <row r="59" spans="1:15" s="152" customFormat="1" ht="12" customHeight="1">
      <c r="A59" s="311"/>
      <c r="B59" s="1047" t="s">
        <v>23</v>
      </c>
      <c r="C59" s="1047"/>
      <c r="D59" s="1047" t="s">
        <v>24</v>
      </c>
      <c r="E59" s="1047"/>
      <c r="F59" s="148"/>
    </row>
    <row r="60" spans="1:15" s="152" customFormat="1" ht="17.25" customHeight="1">
      <c r="A60" s="310" t="s">
        <v>287</v>
      </c>
      <c r="B60" s="1025"/>
      <c r="C60" s="1025"/>
      <c r="D60" s="1025" t="s">
        <v>510</v>
      </c>
      <c r="E60" s="1025"/>
      <c r="F60" s="148"/>
    </row>
    <row r="61" spans="1:15" s="152" customFormat="1" ht="11.25" customHeight="1">
      <c r="A61" s="311"/>
      <c r="B61" s="1047" t="s">
        <v>23</v>
      </c>
      <c r="C61" s="1047"/>
      <c r="D61" s="1047" t="s">
        <v>24</v>
      </c>
      <c r="E61" s="1047"/>
      <c r="F61" s="148"/>
    </row>
    <row r="62" spans="1:15" s="152" customFormat="1" ht="15.75" customHeight="1">
      <c r="A62" s="310" t="s">
        <v>291</v>
      </c>
      <c r="B62" s="1022"/>
      <c r="C62" s="1022"/>
      <c r="D62" s="1024"/>
      <c r="E62" s="1024"/>
      <c r="F62" s="148"/>
    </row>
    <row r="63" spans="1:15" s="152" customFormat="1" ht="12.75" customHeight="1">
      <c r="A63" s="312"/>
      <c r="B63" s="1047" t="s">
        <v>23</v>
      </c>
      <c r="C63" s="1047"/>
      <c r="D63" s="1047" t="s">
        <v>24</v>
      </c>
      <c r="E63" s="1047"/>
      <c r="F63" s="148"/>
    </row>
    <row r="64" spans="1:15" s="152" customFormat="1" ht="12.75" customHeight="1">
      <c r="A64" s="312"/>
      <c r="B64" s="342"/>
      <c r="C64" s="342"/>
      <c r="D64" s="342"/>
      <c r="E64" s="342"/>
      <c r="F64" s="335"/>
    </row>
    <row r="65" spans="1:15" s="152" customFormat="1" ht="12.75" customHeight="1">
      <c r="A65" s="312"/>
      <c r="B65" s="342"/>
      <c r="C65" s="342"/>
      <c r="D65" s="342"/>
      <c r="E65" s="342"/>
      <c r="F65" s="335"/>
    </row>
    <row r="66" spans="1:15" s="152" customFormat="1" ht="15.75">
      <c r="A66" s="336" t="s">
        <v>542</v>
      </c>
      <c r="B66" s="337"/>
      <c r="C66" s="337"/>
      <c r="D66" s="337"/>
      <c r="E66" s="337"/>
      <c r="F66" s="337"/>
    </row>
    <row r="67" spans="1:15" s="228" customFormat="1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</row>
  </sheetData>
  <mergeCells count="30">
    <mergeCell ref="B62:C62"/>
    <mergeCell ref="D62:E62"/>
    <mergeCell ref="B63:C63"/>
    <mergeCell ref="D63:E63"/>
    <mergeCell ref="D59:E59"/>
    <mergeCell ref="B60:C60"/>
    <mergeCell ref="D60:E60"/>
    <mergeCell ref="B61:C61"/>
    <mergeCell ref="D61:E61"/>
    <mergeCell ref="E1:G1"/>
    <mergeCell ref="E2:G2"/>
    <mergeCell ref="F3:G3"/>
    <mergeCell ref="A4:G4"/>
    <mergeCell ref="A5:G5"/>
    <mergeCell ref="A7:G7"/>
    <mergeCell ref="F15:G15"/>
    <mergeCell ref="A15:A16"/>
    <mergeCell ref="B15:B16"/>
    <mergeCell ref="C15:C16"/>
    <mergeCell ref="D15:D16"/>
    <mergeCell ref="E15:E16"/>
    <mergeCell ref="A56:O56"/>
    <mergeCell ref="B58:C58"/>
    <mergeCell ref="D58:E58"/>
    <mergeCell ref="B59:C59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4" orientation="portrait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81"/>
  <sheetViews>
    <sheetView view="pageBreakPreview" zoomScale="140" zoomScaleNormal="100" zoomScaleSheetLayoutView="140" workbookViewId="0">
      <selection activeCell="Q22" sqref="Q22"/>
    </sheetView>
  </sheetViews>
  <sheetFormatPr defaultRowHeight="12.75"/>
  <cols>
    <col min="1" max="1" width="29" style="228" customWidth="1"/>
    <col min="2" max="2" width="5.85546875" style="229" customWidth="1"/>
    <col min="3" max="3" width="7.7109375" style="228" customWidth="1"/>
    <col min="4" max="4" width="7.28515625" style="228" customWidth="1"/>
    <col min="5" max="5" width="8.28515625" style="228" customWidth="1"/>
    <col min="6" max="7" width="7.28515625" style="228" customWidth="1"/>
    <col min="8" max="8" width="8" style="228" customWidth="1"/>
    <col min="9" max="9" width="8.140625" style="228" customWidth="1"/>
    <col min="10" max="11" width="7.7109375" style="228" customWidth="1"/>
    <col min="12" max="15" width="7.85546875" style="228" customWidth="1"/>
    <col min="16" max="255" width="9.140625" style="228"/>
    <col min="256" max="256" width="5.28515625" style="228" customWidth="1"/>
    <col min="257" max="257" width="29" style="228" customWidth="1"/>
    <col min="258" max="258" width="5.42578125" style="228" customWidth="1"/>
    <col min="259" max="259" width="7.7109375" style="228" customWidth="1"/>
    <col min="260" max="263" width="7.28515625" style="228" customWidth="1"/>
    <col min="264" max="265" width="6.85546875" style="228" customWidth="1"/>
    <col min="266" max="267" width="7.7109375" style="228" customWidth="1"/>
    <col min="268" max="271" width="7.85546875" style="228" customWidth="1"/>
    <col min="272" max="511" width="9.140625" style="228"/>
    <col min="512" max="512" width="5.28515625" style="228" customWidth="1"/>
    <col min="513" max="513" width="29" style="228" customWidth="1"/>
    <col min="514" max="514" width="5.42578125" style="228" customWidth="1"/>
    <col min="515" max="515" width="7.7109375" style="228" customWidth="1"/>
    <col min="516" max="519" width="7.28515625" style="228" customWidth="1"/>
    <col min="520" max="521" width="6.85546875" style="228" customWidth="1"/>
    <col min="522" max="523" width="7.7109375" style="228" customWidth="1"/>
    <col min="524" max="527" width="7.85546875" style="228" customWidth="1"/>
    <col min="528" max="767" width="9.140625" style="228"/>
    <col min="768" max="768" width="5.28515625" style="228" customWidth="1"/>
    <col min="769" max="769" width="29" style="228" customWidth="1"/>
    <col min="770" max="770" width="5.42578125" style="228" customWidth="1"/>
    <col min="771" max="771" width="7.7109375" style="228" customWidth="1"/>
    <col min="772" max="775" width="7.28515625" style="228" customWidth="1"/>
    <col min="776" max="777" width="6.85546875" style="228" customWidth="1"/>
    <col min="778" max="779" width="7.7109375" style="228" customWidth="1"/>
    <col min="780" max="783" width="7.85546875" style="228" customWidth="1"/>
    <col min="784" max="1023" width="9.140625" style="228"/>
    <col min="1024" max="1024" width="5.28515625" style="228" customWidth="1"/>
    <col min="1025" max="1025" width="29" style="228" customWidth="1"/>
    <col min="1026" max="1026" width="5.42578125" style="228" customWidth="1"/>
    <col min="1027" max="1027" width="7.7109375" style="228" customWidth="1"/>
    <col min="1028" max="1031" width="7.28515625" style="228" customWidth="1"/>
    <col min="1032" max="1033" width="6.85546875" style="228" customWidth="1"/>
    <col min="1034" max="1035" width="7.7109375" style="228" customWidth="1"/>
    <col min="1036" max="1039" width="7.85546875" style="228" customWidth="1"/>
    <col min="1040" max="1279" width="9.140625" style="228"/>
    <col min="1280" max="1280" width="5.28515625" style="228" customWidth="1"/>
    <col min="1281" max="1281" width="29" style="228" customWidth="1"/>
    <col min="1282" max="1282" width="5.42578125" style="228" customWidth="1"/>
    <col min="1283" max="1283" width="7.7109375" style="228" customWidth="1"/>
    <col min="1284" max="1287" width="7.28515625" style="228" customWidth="1"/>
    <col min="1288" max="1289" width="6.85546875" style="228" customWidth="1"/>
    <col min="1290" max="1291" width="7.7109375" style="228" customWidth="1"/>
    <col min="1292" max="1295" width="7.85546875" style="228" customWidth="1"/>
    <col min="1296" max="1535" width="9.140625" style="228"/>
    <col min="1536" max="1536" width="5.28515625" style="228" customWidth="1"/>
    <col min="1537" max="1537" width="29" style="228" customWidth="1"/>
    <col min="1538" max="1538" width="5.42578125" style="228" customWidth="1"/>
    <col min="1539" max="1539" width="7.7109375" style="228" customWidth="1"/>
    <col min="1540" max="1543" width="7.28515625" style="228" customWidth="1"/>
    <col min="1544" max="1545" width="6.85546875" style="228" customWidth="1"/>
    <col min="1546" max="1547" width="7.7109375" style="228" customWidth="1"/>
    <col min="1548" max="1551" width="7.85546875" style="228" customWidth="1"/>
    <col min="1552" max="1791" width="9.140625" style="228"/>
    <col min="1792" max="1792" width="5.28515625" style="228" customWidth="1"/>
    <col min="1793" max="1793" width="29" style="228" customWidth="1"/>
    <col min="1794" max="1794" width="5.42578125" style="228" customWidth="1"/>
    <col min="1795" max="1795" width="7.7109375" style="228" customWidth="1"/>
    <col min="1796" max="1799" width="7.28515625" style="228" customWidth="1"/>
    <col min="1800" max="1801" width="6.85546875" style="228" customWidth="1"/>
    <col min="1802" max="1803" width="7.7109375" style="228" customWidth="1"/>
    <col min="1804" max="1807" width="7.85546875" style="228" customWidth="1"/>
    <col min="1808" max="2047" width="9.140625" style="228"/>
    <col min="2048" max="2048" width="5.28515625" style="228" customWidth="1"/>
    <col min="2049" max="2049" width="29" style="228" customWidth="1"/>
    <col min="2050" max="2050" width="5.42578125" style="228" customWidth="1"/>
    <col min="2051" max="2051" width="7.7109375" style="228" customWidth="1"/>
    <col min="2052" max="2055" width="7.28515625" style="228" customWidth="1"/>
    <col min="2056" max="2057" width="6.85546875" style="228" customWidth="1"/>
    <col min="2058" max="2059" width="7.7109375" style="228" customWidth="1"/>
    <col min="2060" max="2063" width="7.85546875" style="228" customWidth="1"/>
    <col min="2064" max="2303" width="9.140625" style="228"/>
    <col min="2304" max="2304" width="5.28515625" style="228" customWidth="1"/>
    <col min="2305" max="2305" width="29" style="228" customWidth="1"/>
    <col min="2306" max="2306" width="5.42578125" style="228" customWidth="1"/>
    <col min="2307" max="2307" width="7.7109375" style="228" customWidth="1"/>
    <col min="2308" max="2311" width="7.28515625" style="228" customWidth="1"/>
    <col min="2312" max="2313" width="6.85546875" style="228" customWidth="1"/>
    <col min="2314" max="2315" width="7.7109375" style="228" customWidth="1"/>
    <col min="2316" max="2319" width="7.85546875" style="228" customWidth="1"/>
    <col min="2320" max="2559" width="9.140625" style="228"/>
    <col min="2560" max="2560" width="5.28515625" style="228" customWidth="1"/>
    <col min="2561" max="2561" width="29" style="228" customWidth="1"/>
    <col min="2562" max="2562" width="5.42578125" style="228" customWidth="1"/>
    <col min="2563" max="2563" width="7.7109375" style="228" customWidth="1"/>
    <col min="2564" max="2567" width="7.28515625" style="228" customWidth="1"/>
    <col min="2568" max="2569" width="6.85546875" style="228" customWidth="1"/>
    <col min="2570" max="2571" width="7.7109375" style="228" customWidth="1"/>
    <col min="2572" max="2575" width="7.85546875" style="228" customWidth="1"/>
    <col min="2576" max="2815" width="9.140625" style="228"/>
    <col min="2816" max="2816" width="5.28515625" style="228" customWidth="1"/>
    <col min="2817" max="2817" width="29" style="228" customWidth="1"/>
    <col min="2818" max="2818" width="5.42578125" style="228" customWidth="1"/>
    <col min="2819" max="2819" width="7.7109375" style="228" customWidth="1"/>
    <col min="2820" max="2823" width="7.28515625" style="228" customWidth="1"/>
    <col min="2824" max="2825" width="6.85546875" style="228" customWidth="1"/>
    <col min="2826" max="2827" width="7.7109375" style="228" customWidth="1"/>
    <col min="2828" max="2831" width="7.85546875" style="228" customWidth="1"/>
    <col min="2832" max="3071" width="9.140625" style="228"/>
    <col min="3072" max="3072" width="5.28515625" style="228" customWidth="1"/>
    <col min="3073" max="3073" width="29" style="228" customWidth="1"/>
    <col min="3074" max="3074" width="5.42578125" style="228" customWidth="1"/>
    <col min="3075" max="3075" width="7.7109375" style="228" customWidth="1"/>
    <col min="3076" max="3079" width="7.28515625" style="228" customWidth="1"/>
    <col min="3080" max="3081" width="6.85546875" style="228" customWidth="1"/>
    <col min="3082" max="3083" width="7.7109375" style="228" customWidth="1"/>
    <col min="3084" max="3087" width="7.85546875" style="228" customWidth="1"/>
    <col min="3088" max="3327" width="9.140625" style="228"/>
    <col min="3328" max="3328" width="5.28515625" style="228" customWidth="1"/>
    <col min="3329" max="3329" width="29" style="228" customWidth="1"/>
    <col min="3330" max="3330" width="5.42578125" style="228" customWidth="1"/>
    <col min="3331" max="3331" width="7.7109375" style="228" customWidth="1"/>
    <col min="3332" max="3335" width="7.28515625" style="228" customWidth="1"/>
    <col min="3336" max="3337" width="6.85546875" style="228" customWidth="1"/>
    <col min="3338" max="3339" width="7.7109375" style="228" customWidth="1"/>
    <col min="3340" max="3343" width="7.85546875" style="228" customWidth="1"/>
    <col min="3344" max="3583" width="9.140625" style="228"/>
    <col min="3584" max="3584" width="5.28515625" style="228" customWidth="1"/>
    <col min="3585" max="3585" width="29" style="228" customWidth="1"/>
    <col min="3586" max="3586" width="5.42578125" style="228" customWidth="1"/>
    <col min="3587" max="3587" width="7.7109375" style="228" customWidth="1"/>
    <col min="3588" max="3591" width="7.28515625" style="228" customWidth="1"/>
    <col min="3592" max="3593" width="6.85546875" style="228" customWidth="1"/>
    <col min="3594" max="3595" width="7.7109375" style="228" customWidth="1"/>
    <col min="3596" max="3599" width="7.85546875" style="228" customWidth="1"/>
    <col min="3600" max="3839" width="9.140625" style="228"/>
    <col min="3840" max="3840" width="5.28515625" style="228" customWidth="1"/>
    <col min="3841" max="3841" width="29" style="228" customWidth="1"/>
    <col min="3842" max="3842" width="5.42578125" style="228" customWidth="1"/>
    <col min="3843" max="3843" width="7.7109375" style="228" customWidth="1"/>
    <col min="3844" max="3847" width="7.28515625" style="228" customWidth="1"/>
    <col min="3848" max="3849" width="6.85546875" style="228" customWidth="1"/>
    <col min="3850" max="3851" width="7.7109375" style="228" customWidth="1"/>
    <col min="3852" max="3855" width="7.85546875" style="228" customWidth="1"/>
    <col min="3856" max="4095" width="9.140625" style="228"/>
    <col min="4096" max="4096" width="5.28515625" style="228" customWidth="1"/>
    <col min="4097" max="4097" width="29" style="228" customWidth="1"/>
    <col min="4098" max="4098" width="5.42578125" style="228" customWidth="1"/>
    <col min="4099" max="4099" width="7.7109375" style="228" customWidth="1"/>
    <col min="4100" max="4103" width="7.28515625" style="228" customWidth="1"/>
    <col min="4104" max="4105" width="6.85546875" style="228" customWidth="1"/>
    <col min="4106" max="4107" width="7.7109375" style="228" customWidth="1"/>
    <col min="4108" max="4111" width="7.85546875" style="228" customWidth="1"/>
    <col min="4112" max="4351" width="9.140625" style="228"/>
    <col min="4352" max="4352" width="5.28515625" style="228" customWidth="1"/>
    <col min="4353" max="4353" width="29" style="228" customWidth="1"/>
    <col min="4354" max="4354" width="5.42578125" style="228" customWidth="1"/>
    <col min="4355" max="4355" width="7.7109375" style="228" customWidth="1"/>
    <col min="4356" max="4359" width="7.28515625" style="228" customWidth="1"/>
    <col min="4360" max="4361" width="6.85546875" style="228" customWidth="1"/>
    <col min="4362" max="4363" width="7.7109375" style="228" customWidth="1"/>
    <col min="4364" max="4367" width="7.85546875" style="228" customWidth="1"/>
    <col min="4368" max="4607" width="9.140625" style="228"/>
    <col min="4608" max="4608" width="5.28515625" style="228" customWidth="1"/>
    <col min="4609" max="4609" width="29" style="228" customWidth="1"/>
    <col min="4610" max="4610" width="5.42578125" style="228" customWidth="1"/>
    <col min="4611" max="4611" width="7.7109375" style="228" customWidth="1"/>
    <col min="4612" max="4615" width="7.28515625" style="228" customWidth="1"/>
    <col min="4616" max="4617" width="6.85546875" style="228" customWidth="1"/>
    <col min="4618" max="4619" width="7.7109375" style="228" customWidth="1"/>
    <col min="4620" max="4623" width="7.85546875" style="228" customWidth="1"/>
    <col min="4624" max="4863" width="9.140625" style="228"/>
    <col min="4864" max="4864" width="5.28515625" style="228" customWidth="1"/>
    <col min="4865" max="4865" width="29" style="228" customWidth="1"/>
    <col min="4866" max="4866" width="5.42578125" style="228" customWidth="1"/>
    <col min="4867" max="4867" width="7.7109375" style="228" customWidth="1"/>
    <col min="4868" max="4871" width="7.28515625" style="228" customWidth="1"/>
    <col min="4872" max="4873" width="6.85546875" style="228" customWidth="1"/>
    <col min="4874" max="4875" width="7.7109375" style="228" customWidth="1"/>
    <col min="4876" max="4879" width="7.85546875" style="228" customWidth="1"/>
    <col min="4880" max="5119" width="9.140625" style="228"/>
    <col min="5120" max="5120" width="5.28515625" style="228" customWidth="1"/>
    <col min="5121" max="5121" width="29" style="228" customWidth="1"/>
    <col min="5122" max="5122" width="5.42578125" style="228" customWidth="1"/>
    <col min="5123" max="5123" width="7.7109375" style="228" customWidth="1"/>
    <col min="5124" max="5127" width="7.28515625" style="228" customWidth="1"/>
    <col min="5128" max="5129" width="6.85546875" style="228" customWidth="1"/>
    <col min="5130" max="5131" width="7.7109375" style="228" customWidth="1"/>
    <col min="5132" max="5135" width="7.85546875" style="228" customWidth="1"/>
    <col min="5136" max="5375" width="9.140625" style="228"/>
    <col min="5376" max="5376" width="5.28515625" style="228" customWidth="1"/>
    <col min="5377" max="5377" width="29" style="228" customWidth="1"/>
    <col min="5378" max="5378" width="5.42578125" style="228" customWidth="1"/>
    <col min="5379" max="5379" width="7.7109375" style="228" customWidth="1"/>
    <col min="5380" max="5383" width="7.28515625" style="228" customWidth="1"/>
    <col min="5384" max="5385" width="6.85546875" style="228" customWidth="1"/>
    <col min="5386" max="5387" width="7.7109375" style="228" customWidth="1"/>
    <col min="5388" max="5391" width="7.85546875" style="228" customWidth="1"/>
    <col min="5392" max="5631" width="9.140625" style="228"/>
    <col min="5632" max="5632" width="5.28515625" style="228" customWidth="1"/>
    <col min="5633" max="5633" width="29" style="228" customWidth="1"/>
    <col min="5634" max="5634" width="5.42578125" style="228" customWidth="1"/>
    <col min="5635" max="5635" width="7.7109375" style="228" customWidth="1"/>
    <col min="5636" max="5639" width="7.28515625" style="228" customWidth="1"/>
    <col min="5640" max="5641" width="6.85546875" style="228" customWidth="1"/>
    <col min="5642" max="5643" width="7.7109375" style="228" customWidth="1"/>
    <col min="5644" max="5647" width="7.85546875" style="228" customWidth="1"/>
    <col min="5648" max="5887" width="9.140625" style="228"/>
    <col min="5888" max="5888" width="5.28515625" style="228" customWidth="1"/>
    <col min="5889" max="5889" width="29" style="228" customWidth="1"/>
    <col min="5890" max="5890" width="5.42578125" style="228" customWidth="1"/>
    <col min="5891" max="5891" width="7.7109375" style="228" customWidth="1"/>
    <col min="5892" max="5895" width="7.28515625" style="228" customWidth="1"/>
    <col min="5896" max="5897" width="6.85546875" style="228" customWidth="1"/>
    <col min="5898" max="5899" width="7.7109375" style="228" customWidth="1"/>
    <col min="5900" max="5903" width="7.85546875" style="228" customWidth="1"/>
    <col min="5904" max="6143" width="9.140625" style="228"/>
    <col min="6144" max="6144" width="5.28515625" style="228" customWidth="1"/>
    <col min="6145" max="6145" width="29" style="228" customWidth="1"/>
    <col min="6146" max="6146" width="5.42578125" style="228" customWidth="1"/>
    <col min="6147" max="6147" width="7.7109375" style="228" customWidth="1"/>
    <col min="6148" max="6151" width="7.28515625" style="228" customWidth="1"/>
    <col min="6152" max="6153" width="6.85546875" style="228" customWidth="1"/>
    <col min="6154" max="6155" width="7.7109375" style="228" customWidth="1"/>
    <col min="6156" max="6159" width="7.85546875" style="228" customWidth="1"/>
    <col min="6160" max="6399" width="9.140625" style="228"/>
    <col min="6400" max="6400" width="5.28515625" style="228" customWidth="1"/>
    <col min="6401" max="6401" width="29" style="228" customWidth="1"/>
    <col min="6402" max="6402" width="5.42578125" style="228" customWidth="1"/>
    <col min="6403" max="6403" width="7.7109375" style="228" customWidth="1"/>
    <col min="6404" max="6407" width="7.28515625" style="228" customWidth="1"/>
    <col min="6408" max="6409" width="6.85546875" style="228" customWidth="1"/>
    <col min="6410" max="6411" width="7.7109375" style="228" customWidth="1"/>
    <col min="6412" max="6415" width="7.85546875" style="228" customWidth="1"/>
    <col min="6416" max="6655" width="9.140625" style="228"/>
    <col min="6656" max="6656" width="5.28515625" style="228" customWidth="1"/>
    <col min="6657" max="6657" width="29" style="228" customWidth="1"/>
    <col min="6658" max="6658" width="5.42578125" style="228" customWidth="1"/>
    <col min="6659" max="6659" width="7.7109375" style="228" customWidth="1"/>
    <col min="6660" max="6663" width="7.28515625" style="228" customWidth="1"/>
    <col min="6664" max="6665" width="6.85546875" style="228" customWidth="1"/>
    <col min="6666" max="6667" width="7.7109375" style="228" customWidth="1"/>
    <col min="6668" max="6671" width="7.85546875" style="228" customWidth="1"/>
    <col min="6672" max="6911" width="9.140625" style="228"/>
    <col min="6912" max="6912" width="5.28515625" style="228" customWidth="1"/>
    <col min="6913" max="6913" width="29" style="228" customWidth="1"/>
    <col min="6914" max="6914" width="5.42578125" style="228" customWidth="1"/>
    <col min="6915" max="6915" width="7.7109375" style="228" customWidth="1"/>
    <col min="6916" max="6919" width="7.28515625" style="228" customWidth="1"/>
    <col min="6920" max="6921" width="6.85546875" style="228" customWidth="1"/>
    <col min="6922" max="6923" width="7.7109375" style="228" customWidth="1"/>
    <col min="6924" max="6927" width="7.85546875" style="228" customWidth="1"/>
    <col min="6928" max="7167" width="9.140625" style="228"/>
    <col min="7168" max="7168" width="5.28515625" style="228" customWidth="1"/>
    <col min="7169" max="7169" width="29" style="228" customWidth="1"/>
    <col min="7170" max="7170" width="5.42578125" style="228" customWidth="1"/>
    <col min="7171" max="7171" width="7.7109375" style="228" customWidth="1"/>
    <col min="7172" max="7175" width="7.28515625" style="228" customWidth="1"/>
    <col min="7176" max="7177" width="6.85546875" style="228" customWidth="1"/>
    <col min="7178" max="7179" width="7.7109375" style="228" customWidth="1"/>
    <col min="7180" max="7183" width="7.85546875" style="228" customWidth="1"/>
    <col min="7184" max="7423" width="9.140625" style="228"/>
    <col min="7424" max="7424" width="5.28515625" style="228" customWidth="1"/>
    <col min="7425" max="7425" width="29" style="228" customWidth="1"/>
    <col min="7426" max="7426" width="5.42578125" style="228" customWidth="1"/>
    <col min="7427" max="7427" width="7.7109375" style="228" customWidth="1"/>
    <col min="7428" max="7431" width="7.28515625" style="228" customWidth="1"/>
    <col min="7432" max="7433" width="6.85546875" style="228" customWidth="1"/>
    <col min="7434" max="7435" width="7.7109375" style="228" customWidth="1"/>
    <col min="7436" max="7439" width="7.85546875" style="228" customWidth="1"/>
    <col min="7440" max="7679" width="9.140625" style="228"/>
    <col min="7680" max="7680" width="5.28515625" style="228" customWidth="1"/>
    <col min="7681" max="7681" width="29" style="228" customWidth="1"/>
    <col min="7682" max="7682" width="5.42578125" style="228" customWidth="1"/>
    <col min="7683" max="7683" width="7.7109375" style="228" customWidth="1"/>
    <col min="7684" max="7687" width="7.28515625" style="228" customWidth="1"/>
    <col min="7688" max="7689" width="6.85546875" style="228" customWidth="1"/>
    <col min="7690" max="7691" width="7.7109375" style="228" customWidth="1"/>
    <col min="7692" max="7695" width="7.85546875" style="228" customWidth="1"/>
    <col min="7696" max="7935" width="9.140625" style="228"/>
    <col min="7936" max="7936" width="5.28515625" style="228" customWidth="1"/>
    <col min="7937" max="7937" width="29" style="228" customWidth="1"/>
    <col min="7938" max="7938" width="5.42578125" style="228" customWidth="1"/>
    <col min="7939" max="7939" width="7.7109375" style="228" customWidth="1"/>
    <col min="7940" max="7943" width="7.28515625" style="228" customWidth="1"/>
    <col min="7944" max="7945" width="6.85546875" style="228" customWidth="1"/>
    <col min="7946" max="7947" width="7.7109375" style="228" customWidth="1"/>
    <col min="7948" max="7951" width="7.85546875" style="228" customWidth="1"/>
    <col min="7952" max="8191" width="9.140625" style="228"/>
    <col min="8192" max="8192" width="5.28515625" style="228" customWidth="1"/>
    <col min="8193" max="8193" width="29" style="228" customWidth="1"/>
    <col min="8194" max="8194" width="5.42578125" style="228" customWidth="1"/>
    <col min="8195" max="8195" width="7.7109375" style="228" customWidth="1"/>
    <col min="8196" max="8199" width="7.28515625" style="228" customWidth="1"/>
    <col min="8200" max="8201" width="6.85546875" style="228" customWidth="1"/>
    <col min="8202" max="8203" width="7.7109375" style="228" customWidth="1"/>
    <col min="8204" max="8207" width="7.85546875" style="228" customWidth="1"/>
    <col min="8208" max="8447" width="9.140625" style="228"/>
    <col min="8448" max="8448" width="5.28515625" style="228" customWidth="1"/>
    <col min="8449" max="8449" width="29" style="228" customWidth="1"/>
    <col min="8450" max="8450" width="5.42578125" style="228" customWidth="1"/>
    <col min="8451" max="8451" width="7.7109375" style="228" customWidth="1"/>
    <col min="8452" max="8455" width="7.28515625" style="228" customWidth="1"/>
    <col min="8456" max="8457" width="6.85546875" style="228" customWidth="1"/>
    <col min="8458" max="8459" width="7.7109375" style="228" customWidth="1"/>
    <col min="8460" max="8463" width="7.85546875" style="228" customWidth="1"/>
    <col min="8464" max="8703" width="9.140625" style="228"/>
    <col min="8704" max="8704" width="5.28515625" style="228" customWidth="1"/>
    <col min="8705" max="8705" width="29" style="228" customWidth="1"/>
    <col min="8706" max="8706" width="5.42578125" style="228" customWidth="1"/>
    <col min="8707" max="8707" width="7.7109375" style="228" customWidth="1"/>
    <col min="8708" max="8711" width="7.28515625" style="228" customWidth="1"/>
    <col min="8712" max="8713" width="6.85546875" style="228" customWidth="1"/>
    <col min="8714" max="8715" width="7.7109375" style="228" customWidth="1"/>
    <col min="8716" max="8719" width="7.85546875" style="228" customWidth="1"/>
    <col min="8720" max="8959" width="9.140625" style="228"/>
    <col min="8960" max="8960" width="5.28515625" style="228" customWidth="1"/>
    <col min="8961" max="8961" width="29" style="228" customWidth="1"/>
    <col min="8962" max="8962" width="5.42578125" style="228" customWidth="1"/>
    <col min="8963" max="8963" width="7.7109375" style="228" customWidth="1"/>
    <col min="8964" max="8967" width="7.28515625" style="228" customWidth="1"/>
    <col min="8968" max="8969" width="6.85546875" style="228" customWidth="1"/>
    <col min="8970" max="8971" width="7.7109375" style="228" customWidth="1"/>
    <col min="8972" max="8975" width="7.85546875" style="228" customWidth="1"/>
    <col min="8976" max="9215" width="9.140625" style="228"/>
    <col min="9216" max="9216" width="5.28515625" style="228" customWidth="1"/>
    <col min="9217" max="9217" width="29" style="228" customWidth="1"/>
    <col min="9218" max="9218" width="5.42578125" style="228" customWidth="1"/>
    <col min="9219" max="9219" width="7.7109375" style="228" customWidth="1"/>
    <col min="9220" max="9223" width="7.28515625" style="228" customWidth="1"/>
    <col min="9224" max="9225" width="6.85546875" style="228" customWidth="1"/>
    <col min="9226" max="9227" width="7.7109375" style="228" customWidth="1"/>
    <col min="9228" max="9231" width="7.85546875" style="228" customWidth="1"/>
    <col min="9232" max="9471" width="9.140625" style="228"/>
    <col min="9472" max="9472" width="5.28515625" style="228" customWidth="1"/>
    <col min="9473" max="9473" width="29" style="228" customWidth="1"/>
    <col min="9474" max="9474" width="5.42578125" style="228" customWidth="1"/>
    <col min="9475" max="9475" width="7.7109375" style="228" customWidth="1"/>
    <col min="9476" max="9479" width="7.28515625" style="228" customWidth="1"/>
    <col min="9480" max="9481" width="6.85546875" style="228" customWidth="1"/>
    <col min="9482" max="9483" width="7.7109375" style="228" customWidth="1"/>
    <col min="9484" max="9487" width="7.85546875" style="228" customWidth="1"/>
    <col min="9488" max="9727" width="9.140625" style="228"/>
    <col min="9728" max="9728" width="5.28515625" style="228" customWidth="1"/>
    <col min="9729" max="9729" width="29" style="228" customWidth="1"/>
    <col min="9730" max="9730" width="5.42578125" style="228" customWidth="1"/>
    <col min="9731" max="9731" width="7.7109375" style="228" customWidth="1"/>
    <col min="9732" max="9735" width="7.28515625" style="228" customWidth="1"/>
    <col min="9736" max="9737" width="6.85546875" style="228" customWidth="1"/>
    <col min="9738" max="9739" width="7.7109375" style="228" customWidth="1"/>
    <col min="9740" max="9743" width="7.85546875" style="228" customWidth="1"/>
    <col min="9744" max="9983" width="9.140625" style="228"/>
    <col min="9984" max="9984" width="5.28515625" style="228" customWidth="1"/>
    <col min="9985" max="9985" width="29" style="228" customWidth="1"/>
    <col min="9986" max="9986" width="5.42578125" style="228" customWidth="1"/>
    <col min="9987" max="9987" width="7.7109375" style="228" customWidth="1"/>
    <col min="9988" max="9991" width="7.28515625" style="228" customWidth="1"/>
    <col min="9992" max="9993" width="6.85546875" style="228" customWidth="1"/>
    <col min="9994" max="9995" width="7.7109375" style="228" customWidth="1"/>
    <col min="9996" max="9999" width="7.85546875" style="228" customWidth="1"/>
    <col min="10000" max="10239" width="9.140625" style="228"/>
    <col min="10240" max="10240" width="5.28515625" style="228" customWidth="1"/>
    <col min="10241" max="10241" width="29" style="228" customWidth="1"/>
    <col min="10242" max="10242" width="5.42578125" style="228" customWidth="1"/>
    <col min="10243" max="10243" width="7.7109375" style="228" customWidth="1"/>
    <col min="10244" max="10247" width="7.28515625" style="228" customWidth="1"/>
    <col min="10248" max="10249" width="6.85546875" style="228" customWidth="1"/>
    <col min="10250" max="10251" width="7.7109375" style="228" customWidth="1"/>
    <col min="10252" max="10255" width="7.85546875" style="228" customWidth="1"/>
    <col min="10256" max="10495" width="9.140625" style="228"/>
    <col min="10496" max="10496" width="5.28515625" style="228" customWidth="1"/>
    <col min="10497" max="10497" width="29" style="228" customWidth="1"/>
    <col min="10498" max="10498" width="5.42578125" style="228" customWidth="1"/>
    <col min="10499" max="10499" width="7.7109375" style="228" customWidth="1"/>
    <col min="10500" max="10503" width="7.28515625" style="228" customWidth="1"/>
    <col min="10504" max="10505" width="6.85546875" style="228" customWidth="1"/>
    <col min="10506" max="10507" width="7.7109375" style="228" customWidth="1"/>
    <col min="10508" max="10511" width="7.85546875" style="228" customWidth="1"/>
    <col min="10512" max="10751" width="9.140625" style="228"/>
    <col min="10752" max="10752" width="5.28515625" style="228" customWidth="1"/>
    <col min="10753" max="10753" width="29" style="228" customWidth="1"/>
    <col min="10754" max="10754" width="5.42578125" style="228" customWidth="1"/>
    <col min="10755" max="10755" width="7.7109375" style="228" customWidth="1"/>
    <col min="10756" max="10759" width="7.28515625" style="228" customWidth="1"/>
    <col min="10760" max="10761" width="6.85546875" style="228" customWidth="1"/>
    <col min="10762" max="10763" width="7.7109375" style="228" customWidth="1"/>
    <col min="10764" max="10767" width="7.85546875" style="228" customWidth="1"/>
    <col min="10768" max="11007" width="9.140625" style="228"/>
    <col min="11008" max="11008" width="5.28515625" style="228" customWidth="1"/>
    <col min="11009" max="11009" width="29" style="228" customWidth="1"/>
    <col min="11010" max="11010" width="5.42578125" style="228" customWidth="1"/>
    <col min="11011" max="11011" width="7.7109375" style="228" customWidth="1"/>
    <col min="11012" max="11015" width="7.28515625" style="228" customWidth="1"/>
    <col min="11016" max="11017" width="6.85546875" style="228" customWidth="1"/>
    <col min="11018" max="11019" width="7.7109375" style="228" customWidth="1"/>
    <col min="11020" max="11023" width="7.85546875" style="228" customWidth="1"/>
    <col min="11024" max="11263" width="9.140625" style="228"/>
    <col min="11264" max="11264" width="5.28515625" style="228" customWidth="1"/>
    <col min="11265" max="11265" width="29" style="228" customWidth="1"/>
    <col min="11266" max="11266" width="5.42578125" style="228" customWidth="1"/>
    <col min="11267" max="11267" width="7.7109375" style="228" customWidth="1"/>
    <col min="11268" max="11271" width="7.28515625" style="228" customWidth="1"/>
    <col min="11272" max="11273" width="6.85546875" style="228" customWidth="1"/>
    <col min="11274" max="11275" width="7.7109375" style="228" customWidth="1"/>
    <col min="11276" max="11279" width="7.85546875" style="228" customWidth="1"/>
    <col min="11280" max="11519" width="9.140625" style="228"/>
    <col min="11520" max="11520" width="5.28515625" style="228" customWidth="1"/>
    <col min="11521" max="11521" width="29" style="228" customWidth="1"/>
    <col min="11522" max="11522" width="5.42578125" style="228" customWidth="1"/>
    <col min="11523" max="11523" width="7.7109375" style="228" customWidth="1"/>
    <col min="11524" max="11527" width="7.28515625" style="228" customWidth="1"/>
    <col min="11528" max="11529" width="6.85546875" style="228" customWidth="1"/>
    <col min="11530" max="11531" width="7.7109375" style="228" customWidth="1"/>
    <col min="11532" max="11535" width="7.85546875" style="228" customWidth="1"/>
    <col min="11536" max="11775" width="9.140625" style="228"/>
    <col min="11776" max="11776" width="5.28515625" style="228" customWidth="1"/>
    <col min="11777" max="11777" width="29" style="228" customWidth="1"/>
    <col min="11778" max="11778" width="5.42578125" style="228" customWidth="1"/>
    <col min="11779" max="11779" width="7.7109375" style="228" customWidth="1"/>
    <col min="11780" max="11783" width="7.28515625" style="228" customWidth="1"/>
    <col min="11784" max="11785" width="6.85546875" style="228" customWidth="1"/>
    <col min="11786" max="11787" width="7.7109375" style="228" customWidth="1"/>
    <col min="11788" max="11791" width="7.85546875" style="228" customWidth="1"/>
    <col min="11792" max="12031" width="9.140625" style="228"/>
    <col min="12032" max="12032" width="5.28515625" style="228" customWidth="1"/>
    <col min="12033" max="12033" width="29" style="228" customWidth="1"/>
    <col min="12034" max="12034" width="5.42578125" style="228" customWidth="1"/>
    <col min="12035" max="12035" width="7.7109375" style="228" customWidth="1"/>
    <col min="12036" max="12039" width="7.28515625" style="228" customWidth="1"/>
    <col min="12040" max="12041" width="6.85546875" style="228" customWidth="1"/>
    <col min="12042" max="12043" width="7.7109375" style="228" customWidth="1"/>
    <col min="12044" max="12047" width="7.85546875" style="228" customWidth="1"/>
    <col min="12048" max="12287" width="9.140625" style="228"/>
    <col min="12288" max="12288" width="5.28515625" style="228" customWidth="1"/>
    <col min="12289" max="12289" width="29" style="228" customWidth="1"/>
    <col min="12290" max="12290" width="5.42578125" style="228" customWidth="1"/>
    <col min="12291" max="12291" width="7.7109375" style="228" customWidth="1"/>
    <col min="12292" max="12295" width="7.28515625" style="228" customWidth="1"/>
    <col min="12296" max="12297" width="6.85546875" style="228" customWidth="1"/>
    <col min="12298" max="12299" width="7.7109375" style="228" customWidth="1"/>
    <col min="12300" max="12303" width="7.85546875" style="228" customWidth="1"/>
    <col min="12304" max="12543" width="9.140625" style="228"/>
    <col min="12544" max="12544" width="5.28515625" style="228" customWidth="1"/>
    <col min="12545" max="12545" width="29" style="228" customWidth="1"/>
    <col min="12546" max="12546" width="5.42578125" style="228" customWidth="1"/>
    <col min="12547" max="12547" width="7.7109375" style="228" customWidth="1"/>
    <col min="12548" max="12551" width="7.28515625" style="228" customWidth="1"/>
    <col min="12552" max="12553" width="6.85546875" style="228" customWidth="1"/>
    <col min="12554" max="12555" width="7.7109375" style="228" customWidth="1"/>
    <col min="12556" max="12559" width="7.85546875" style="228" customWidth="1"/>
    <col min="12560" max="12799" width="9.140625" style="228"/>
    <col min="12800" max="12800" width="5.28515625" style="228" customWidth="1"/>
    <col min="12801" max="12801" width="29" style="228" customWidth="1"/>
    <col min="12802" max="12802" width="5.42578125" style="228" customWidth="1"/>
    <col min="12803" max="12803" width="7.7109375" style="228" customWidth="1"/>
    <col min="12804" max="12807" width="7.28515625" style="228" customWidth="1"/>
    <col min="12808" max="12809" width="6.85546875" style="228" customWidth="1"/>
    <col min="12810" max="12811" width="7.7109375" style="228" customWidth="1"/>
    <col min="12812" max="12815" width="7.85546875" style="228" customWidth="1"/>
    <col min="12816" max="13055" width="9.140625" style="228"/>
    <col min="13056" max="13056" width="5.28515625" style="228" customWidth="1"/>
    <col min="13057" max="13057" width="29" style="228" customWidth="1"/>
    <col min="13058" max="13058" width="5.42578125" style="228" customWidth="1"/>
    <col min="13059" max="13059" width="7.7109375" style="228" customWidth="1"/>
    <col min="13060" max="13063" width="7.28515625" style="228" customWidth="1"/>
    <col min="13064" max="13065" width="6.85546875" style="228" customWidth="1"/>
    <col min="13066" max="13067" width="7.7109375" style="228" customWidth="1"/>
    <col min="13068" max="13071" width="7.85546875" style="228" customWidth="1"/>
    <col min="13072" max="13311" width="9.140625" style="228"/>
    <col min="13312" max="13312" width="5.28515625" style="228" customWidth="1"/>
    <col min="13313" max="13313" width="29" style="228" customWidth="1"/>
    <col min="13314" max="13314" width="5.42578125" style="228" customWidth="1"/>
    <col min="13315" max="13315" width="7.7109375" style="228" customWidth="1"/>
    <col min="13316" max="13319" width="7.28515625" style="228" customWidth="1"/>
    <col min="13320" max="13321" width="6.85546875" style="228" customWidth="1"/>
    <col min="13322" max="13323" width="7.7109375" style="228" customWidth="1"/>
    <col min="13324" max="13327" width="7.85546875" style="228" customWidth="1"/>
    <col min="13328" max="13567" width="9.140625" style="228"/>
    <col min="13568" max="13568" width="5.28515625" style="228" customWidth="1"/>
    <col min="13569" max="13569" width="29" style="228" customWidth="1"/>
    <col min="13570" max="13570" width="5.42578125" style="228" customWidth="1"/>
    <col min="13571" max="13571" width="7.7109375" style="228" customWidth="1"/>
    <col min="13572" max="13575" width="7.28515625" style="228" customWidth="1"/>
    <col min="13576" max="13577" width="6.85546875" style="228" customWidth="1"/>
    <col min="13578" max="13579" width="7.7109375" style="228" customWidth="1"/>
    <col min="13580" max="13583" width="7.85546875" style="228" customWidth="1"/>
    <col min="13584" max="13823" width="9.140625" style="228"/>
    <col min="13824" max="13824" width="5.28515625" style="228" customWidth="1"/>
    <col min="13825" max="13825" width="29" style="228" customWidth="1"/>
    <col min="13826" max="13826" width="5.42578125" style="228" customWidth="1"/>
    <col min="13827" max="13827" width="7.7109375" style="228" customWidth="1"/>
    <col min="13828" max="13831" width="7.28515625" style="228" customWidth="1"/>
    <col min="13832" max="13833" width="6.85546875" style="228" customWidth="1"/>
    <col min="13834" max="13835" width="7.7109375" style="228" customWidth="1"/>
    <col min="13836" max="13839" width="7.85546875" style="228" customWidth="1"/>
    <col min="13840" max="14079" width="9.140625" style="228"/>
    <col min="14080" max="14080" width="5.28515625" style="228" customWidth="1"/>
    <col min="14081" max="14081" width="29" style="228" customWidth="1"/>
    <col min="14082" max="14082" width="5.42578125" style="228" customWidth="1"/>
    <col min="14083" max="14083" width="7.7109375" style="228" customWidth="1"/>
    <col min="14084" max="14087" width="7.28515625" style="228" customWidth="1"/>
    <col min="14088" max="14089" width="6.85546875" style="228" customWidth="1"/>
    <col min="14090" max="14091" width="7.7109375" style="228" customWidth="1"/>
    <col min="14092" max="14095" width="7.85546875" style="228" customWidth="1"/>
    <col min="14096" max="14335" width="9.140625" style="228"/>
    <col min="14336" max="14336" width="5.28515625" style="228" customWidth="1"/>
    <col min="14337" max="14337" width="29" style="228" customWidth="1"/>
    <col min="14338" max="14338" width="5.42578125" style="228" customWidth="1"/>
    <col min="14339" max="14339" width="7.7109375" style="228" customWidth="1"/>
    <col min="14340" max="14343" width="7.28515625" style="228" customWidth="1"/>
    <col min="14344" max="14345" width="6.85546875" style="228" customWidth="1"/>
    <col min="14346" max="14347" width="7.7109375" style="228" customWidth="1"/>
    <col min="14348" max="14351" width="7.85546875" style="228" customWidth="1"/>
    <col min="14352" max="14591" width="9.140625" style="228"/>
    <col min="14592" max="14592" width="5.28515625" style="228" customWidth="1"/>
    <col min="14593" max="14593" width="29" style="228" customWidth="1"/>
    <col min="14594" max="14594" width="5.42578125" style="228" customWidth="1"/>
    <col min="14595" max="14595" width="7.7109375" style="228" customWidth="1"/>
    <col min="14596" max="14599" width="7.28515625" style="228" customWidth="1"/>
    <col min="14600" max="14601" width="6.85546875" style="228" customWidth="1"/>
    <col min="14602" max="14603" width="7.7109375" style="228" customWidth="1"/>
    <col min="14604" max="14607" width="7.85546875" style="228" customWidth="1"/>
    <col min="14608" max="14847" width="9.140625" style="228"/>
    <col min="14848" max="14848" width="5.28515625" style="228" customWidth="1"/>
    <col min="14849" max="14849" width="29" style="228" customWidth="1"/>
    <col min="14850" max="14850" width="5.42578125" style="228" customWidth="1"/>
    <col min="14851" max="14851" width="7.7109375" style="228" customWidth="1"/>
    <col min="14852" max="14855" width="7.28515625" style="228" customWidth="1"/>
    <col min="14856" max="14857" width="6.85546875" style="228" customWidth="1"/>
    <col min="14858" max="14859" width="7.7109375" style="228" customWidth="1"/>
    <col min="14860" max="14863" width="7.85546875" style="228" customWidth="1"/>
    <col min="14864" max="15103" width="9.140625" style="228"/>
    <col min="15104" max="15104" width="5.28515625" style="228" customWidth="1"/>
    <col min="15105" max="15105" width="29" style="228" customWidth="1"/>
    <col min="15106" max="15106" width="5.42578125" style="228" customWidth="1"/>
    <col min="15107" max="15107" width="7.7109375" style="228" customWidth="1"/>
    <col min="15108" max="15111" width="7.28515625" style="228" customWidth="1"/>
    <col min="15112" max="15113" width="6.85546875" style="228" customWidth="1"/>
    <col min="15114" max="15115" width="7.7109375" style="228" customWidth="1"/>
    <col min="15116" max="15119" width="7.85546875" style="228" customWidth="1"/>
    <col min="15120" max="15359" width="9.140625" style="228"/>
    <col min="15360" max="15360" width="5.28515625" style="228" customWidth="1"/>
    <col min="15361" max="15361" width="29" style="228" customWidth="1"/>
    <col min="15362" max="15362" width="5.42578125" style="228" customWidth="1"/>
    <col min="15363" max="15363" width="7.7109375" style="228" customWidth="1"/>
    <col min="15364" max="15367" width="7.28515625" style="228" customWidth="1"/>
    <col min="15368" max="15369" width="6.85546875" style="228" customWidth="1"/>
    <col min="15370" max="15371" width="7.7109375" style="228" customWidth="1"/>
    <col min="15372" max="15375" width="7.85546875" style="228" customWidth="1"/>
    <col min="15376" max="15615" width="9.140625" style="228"/>
    <col min="15616" max="15616" width="5.28515625" style="228" customWidth="1"/>
    <col min="15617" max="15617" width="29" style="228" customWidth="1"/>
    <col min="15618" max="15618" width="5.42578125" style="228" customWidth="1"/>
    <col min="15619" max="15619" width="7.7109375" style="228" customWidth="1"/>
    <col min="15620" max="15623" width="7.28515625" style="228" customWidth="1"/>
    <col min="15624" max="15625" width="6.85546875" style="228" customWidth="1"/>
    <col min="15626" max="15627" width="7.7109375" style="228" customWidth="1"/>
    <col min="15628" max="15631" width="7.85546875" style="228" customWidth="1"/>
    <col min="15632" max="15871" width="9.140625" style="228"/>
    <col min="15872" max="15872" width="5.28515625" style="228" customWidth="1"/>
    <col min="15873" max="15873" width="29" style="228" customWidth="1"/>
    <col min="15874" max="15874" width="5.42578125" style="228" customWidth="1"/>
    <col min="15875" max="15875" width="7.7109375" style="228" customWidth="1"/>
    <col min="15876" max="15879" width="7.28515625" style="228" customWidth="1"/>
    <col min="15880" max="15881" width="6.85546875" style="228" customWidth="1"/>
    <col min="15882" max="15883" width="7.7109375" style="228" customWidth="1"/>
    <col min="15884" max="15887" width="7.85546875" style="228" customWidth="1"/>
    <col min="15888" max="16127" width="9.140625" style="228"/>
    <col min="16128" max="16128" width="5.28515625" style="228" customWidth="1"/>
    <col min="16129" max="16129" width="29" style="228" customWidth="1"/>
    <col min="16130" max="16130" width="5.42578125" style="228" customWidth="1"/>
    <col min="16131" max="16131" width="7.7109375" style="228" customWidth="1"/>
    <col min="16132" max="16135" width="7.28515625" style="228" customWidth="1"/>
    <col min="16136" max="16137" width="6.85546875" style="228" customWidth="1"/>
    <col min="16138" max="16139" width="7.7109375" style="228" customWidth="1"/>
    <col min="16140" max="16143" width="7.85546875" style="228" customWidth="1"/>
    <col min="16144" max="16384" width="9.140625" style="228"/>
  </cols>
  <sheetData>
    <row r="1" spans="1:17">
      <c r="L1" s="1059" t="s">
        <v>330</v>
      </c>
      <c r="M1" s="1059"/>
      <c r="N1" s="1059"/>
      <c r="O1" s="1059"/>
      <c r="P1" s="230"/>
      <c r="Q1" s="230"/>
    </row>
    <row r="2" spans="1:17" ht="17.25" customHeight="1">
      <c r="L2" s="1040" t="s">
        <v>25</v>
      </c>
      <c r="M2" s="1040"/>
      <c r="N2" s="1040"/>
      <c r="O2" s="1040"/>
      <c r="P2" s="231"/>
      <c r="Q2" s="231"/>
    </row>
    <row r="3" spans="1:17">
      <c r="L3" s="1038" t="s">
        <v>385</v>
      </c>
      <c r="M3" s="1038"/>
      <c r="N3" s="1038"/>
      <c r="O3" s="1038"/>
      <c r="P3" s="232"/>
      <c r="Q3" s="232"/>
    </row>
    <row r="5" spans="1:17" ht="18.75">
      <c r="A5" s="1060" t="s">
        <v>333</v>
      </c>
      <c r="B5" s="1060"/>
      <c r="C5" s="1060"/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0"/>
      <c r="O5" s="1060"/>
    </row>
    <row r="6" spans="1:17">
      <c r="A6" s="1061"/>
      <c r="B6" s="1061"/>
      <c r="C6" s="1061"/>
      <c r="D6" s="1061"/>
      <c r="E6" s="1061"/>
      <c r="F6" s="1061"/>
      <c r="G6" s="1061"/>
      <c r="H6" s="1061"/>
      <c r="I6" s="1061"/>
      <c r="J6" s="1061"/>
      <c r="K6" s="1061"/>
      <c r="L6" s="1061"/>
      <c r="M6" s="1061"/>
      <c r="N6" s="1061"/>
      <c r="O6" s="1061"/>
    </row>
    <row r="7" spans="1:17" ht="18.75">
      <c r="A7" s="1062" t="s">
        <v>334</v>
      </c>
      <c r="B7" s="1062"/>
      <c r="C7" s="1062"/>
      <c r="D7" s="1062"/>
      <c r="E7" s="1062"/>
      <c r="F7" s="1062"/>
      <c r="G7" s="1062"/>
      <c r="H7" s="1062"/>
      <c r="I7" s="1062"/>
      <c r="J7" s="1062"/>
      <c r="K7" s="1062"/>
      <c r="L7" s="1062"/>
      <c r="M7" s="1062"/>
      <c r="N7" s="1062"/>
      <c r="O7" s="1062"/>
    </row>
    <row r="8" spans="1:17">
      <c r="A8" s="1061"/>
      <c r="B8" s="1061"/>
      <c r="C8" s="1061"/>
      <c r="D8" s="1061"/>
      <c r="E8" s="1061"/>
      <c r="F8" s="1061"/>
      <c r="G8" s="1061"/>
      <c r="H8" s="1061"/>
      <c r="I8" s="1061"/>
      <c r="J8" s="1061"/>
      <c r="K8" s="1061"/>
      <c r="L8" s="1061"/>
      <c r="M8" s="1061"/>
      <c r="N8" s="1061"/>
      <c r="O8" s="1061"/>
    </row>
    <row r="9" spans="1:17" ht="18.75">
      <c r="A9" s="233"/>
      <c r="B9" s="233"/>
      <c r="C9" s="233"/>
      <c r="D9" s="1026" t="s">
        <v>498</v>
      </c>
      <c r="E9" s="1027"/>
      <c r="F9" s="1027"/>
      <c r="G9" s="1027"/>
      <c r="H9" s="1027"/>
      <c r="I9" s="1027"/>
      <c r="J9" s="233"/>
      <c r="K9" s="233"/>
      <c r="L9" s="233"/>
      <c r="M9" s="233"/>
      <c r="N9" s="233"/>
      <c r="O9" s="233"/>
    </row>
    <row r="10" spans="1:17" ht="18.75">
      <c r="A10" s="156"/>
      <c r="B10" s="156"/>
      <c r="C10" s="156"/>
      <c r="D10" s="1035" t="s">
        <v>500</v>
      </c>
      <c r="E10" s="1035"/>
      <c r="F10" s="1035"/>
      <c r="G10" s="1035"/>
      <c r="H10" s="1035"/>
      <c r="I10" s="234"/>
      <c r="J10" s="234"/>
      <c r="K10" s="235"/>
      <c r="L10" s="235"/>
      <c r="M10" s="235"/>
      <c r="N10" s="235"/>
      <c r="O10" s="156" t="s">
        <v>27</v>
      </c>
    </row>
    <row r="11" spans="1:17" ht="18.75">
      <c r="A11" s="1037" t="s">
        <v>512</v>
      </c>
      <c r="B11" s="1037"/>
      <c r="C11" s="1037"/>
      <c r="D11" s="1037"/>
      <c r="E11" s="1037"/>
      <c r="F11" s="1037"/>
      <c r="G11" s="1037"/>
      <c r="H11" s="1037"/>
      <c r="I11" s="1037"/>
      <c r="J11" s="236"/>
      <c r="K11" s="235"/>
      <c r="L11" s="235"/>
      <c r="M11" s="235"/>
      <c r="N11" s="235"/>
      <c r="O11" s="158" t="s">
        <v>392</v>
      </c>
    </row>
    <row r="12" spans="1:17" ht="18.75">
      <c r="A12" s="1037" t="s">
        <v>513</v>
      </c>
      <c r="B12" s="1037"/>
      <c r="C12" s="1037"/>
      <c r="D12" s="1037"/>
      <c r="E12" s="1037"/>
      <c r="F12" s="1037"/>
      <c r="G12" s="1037"/>
      <c r="H12" s="1037"/>
      <c r="I12" s="1037"/>
      <c r="J12" s="236"/>
      <c r="K12" s="235"/>
      <c r="L12" s="235"/>
      <c r="M12" s="235"/>
      <c r="N12" s="235"/>
      <c r="O12" s="158" t="s">
        <v>393</v>
      </c>
    </row>
    <row r="13" spans="1:17" ht="18.75">
      <c r="A13" s="1044" t="s">
        <v>514</v>
      </c>
      <c r="B13" s="1037"/>
      <c r="C13" s="1037"/>
      <c r="D13" s="1037"/>
      <c r="E13" s="1037"/>
      <c r="F13" s="1037"/>
      <c r="G13" s="1037"/>
      <c r="H13" s="1037"/>
      <c r="I13" s="1037"/>
      <c r="J13" s="236"/>
      <c r="K13" s="235"/>
      <c r="L13" s="235"/>
      <c r="M13" s="235"/>
      <c r="N13" s="235"/>
      <c r="O13" s="158" t="s">
        <v>394</v>
      </c>
    </row>
    <row r="14" spans="1:17" ht="18.75">
      <c r="A14" s="877" t="s">
        <v>515</v>
      </c>
      <c r="B14" s="877"/>
      <c r="C14" s="877"/>
      <c r="D14" s="877"/>
      <c r="E14" s="877"/>
      <c r="F14" s="877"/>
      <c r="G14" s="877"/>
      <c r="H14" s="877"/>
      <c r="I14" s="877"/>
      <c r="J14" s="877"/>
      <c r="K14" s="877"/>
      <c r="L14" s="235"/>
      <c r="M14" s="235"/>
      <c r="N14" s="235"/>
      <c r="O14" s="158" t="s">
        <v>404</v>
      </c>
    </row>
    <row r="15" spans="1:17" ht="18.75">
      <c r="A15" s="1036" t="s">
        <v>516</v>
      </c>
      <c r="B15" s="1036"/>
      <c r="C15" s="1036"/>
      <c r="D15" s="1036"/>
      <c r="E15" s="1036"/>
      <c r="F15" s="1036"/>
      <c r="G15" s="1036"/>
      <c r="H15" s="1036"/>
      <c r="I15" s="1036"/>
      <c r="J15" s="206"/>
      <c r="K15" s="205"/>
      <c r="L15" s="205"/>
      <c r="M15" s="205"/>
      <c r="N15" s="205"/>
      <c r="O15" s="142" t="s">
        <v>501</v>
      </c>
    </row>
    <row r="16" spans="1:17" s="319" customFormat="1" ht="19.5" thickBot="1">
      <c r="A16" s="316"/>
      <c r="B16" s="317"/>
      <c r="C16" s="236"/>
      <c r="D16" s="236"/>
      <c r="E16" s="236"/>
      <c r="F16" s="236"/>
      <c r="G16" s="236"/>
      <c r="H16" s="317"/>
      <c r="I16" s="317"/>
      <c r="J16" s="317"/>
      <c r="K16" s="318"/>
      <c r="L16" s="318"/>
      <c r="M16" s="318"/>
      <c r="N16" s="318"/>
      <c r="O16" s="318"/>
    </row>
    <row r="17" spans="1:15" s="229" customFormat="1" ht="27.75" customHeight="1">
      <c r="A17" s="1049" t="s">
        <v>29</v>
      </c>
      <c r="B17" s="1052" t="s">
        <v>30</v>
      </c>
      <c r="C17" s="1052" t="s">
        <v>31</v>
      </c>
      <c r="D17" s="1072" t="s">
        <v>50</v>
      </c>
      <c r="E17" s="1072"/>
      <c r="F17" s="1072"/>
      <c r="G17" s="1072"/>
      <c r="H17" s="1074" t="s">
        <v>473</v>
      </c>
      <c r="I17" s="1075"/>
      <c r="J17" s="1075"/>
      <c r="K17" s="1076"/>
      <c r="L17" s="1063" t="s">
        <v>52</v>
      </c>
      <c r="M17" s="1063"/>
      <c r="N17" s="1064"/>
      <c r="O17" s="1065"/>
    </row>
    <row r="18" spans="1:15" s="229" customFormat="1" ht="30" customHeight="1">
      <c r="A18" s="1050"/>
      <c r="B18" s="1053"/>
      <c r="C18" s="1053"/>
      <c r="D18" s="1073"/>
      <c r="E18" s="1073"/>
      <c r="F18" s="1073"/>
      <c r="G18" s="1073"/>
      <c r="H18" s="1077"/>
      <c r="I18" s="1078"/>
      <c r="J18" s="1078"/>
      <c r="K18" s="1079"/>
      <c r="L18" s="1066"/>
      <c r="M18" s="1066"/>
      <c r="N18" s="1067"/>
      <c r="O18" s="1068"/>
    </row>
    <row r="19" spans="1:15" s="229" customFormat="1" ht="32.25" thickBot="1">
      <c r="A19" s="1051"/>
      <c r="B19" s="1054"/>
      <c r="C19" s="1054"/>
      <c r="D19" s="237" t="s">
        <v>35</v>
      </c>
      <c r="E19" s="237" t="s">
        <v>36</v>
      </c>
      <c r="F19" s="238" t="s">
        <v>37</v>
      </c>
      <c r="G19" s="238" t="s">
        <v>53</v>
      </c>
      <c r="H19" s="237" t="s">
        <v>35</v>
      </c>
      <c r="I19" s="237" t="s">
        <v>36</v>
      </c>
      <c r="J19" s="238" t="s">
        <v>37</v>
      </c>
      <c r="K19" s="238" t="s">
        <v>53</v>
      </c>
      <c r="L19" s="237" t="s">
        <v>35</v>
      </c>
      <c r="M19" s="237" t="s">
        <v>36</v>
      </c>
      <c r="N19" s="238" t="s">
        <v>37</v>
      </c>
      <c r="O19" s="239" t="s">
        <v>53</v>
      </c>
    </row>
    <row r="20" spans="1:15" s="246" customFormat="1">
      <c r="A20" s="240">
        <v>1</v>
      </c>
      <c r="B20" s="241">
        <v>2</v>
      </c>
      <c r="C20" s="242">
        <v>3</v>
      </c>
      <c r="D20" s="243">
        <v>4</v>
      </c>
      <c r="E20" s="243">
        <v>5</v>
      </c>
      <c r="F20" s="243">
        <v>6</v>
      </c>
      <c r="G20" s="243">
        <v>7</v>
      </c>
      <c r="H20" s="243">
        <v>8</v>
      </c>
      <c r="I20" s="243">
        <v>9</v>
      </c>
      <c r="J20" s="243">
        <v>10</v>
      </c>
      <c r="K20" s="243">
        <v>11</v>
      </c>
      <c r="L20" s="243">
        <v>12</v>
      </c>
      <c r="M20" s="243">
        <v>13</v>
      </c>
      <c r="N20" s="244">
        <v>14</v>
      </c>
      <c r="O20" s="245">
        <v>15</v>
      </c>
    </row>
    <row r="21" spans="1:15">
      <c r="A21" s="247" t="s">
        <v>284</v>
      </c>
      <c r="B21" s="248">
        <v>100</v>
      </c>
      <c r="C21" s="249" t="s">
        <v>38</v>
      </c>
      <c r="D21" s="910">
        <f>D22+D27+D43+D47+D51+D60+D63</f>
        <v>1578.1000000000001</v>
      </c>
      <c r="E21" s="910">
        <f t="shared" ref="E21" si="0">E22+E27+E43+E47+E51+E60+E63</f>
        <v>673.89999999999986</v>
      </c>
      <c r="F21" s="910">
        <f>F22+F27+F43+F47+F51+F60+F63+F69</f>
        <v>673.89999999999986</v>
      </c>
      <c r="G21" s="910">
        <f>G22+G27+G43+G47+G51+G60+G63+G66</f>
        <v>766.1</v>
      </c>
      <c r="H21" s="250">
        <f t="shared" ref="H21:M21" si="1">H22+H27+H43+H47+H51+H60+H63</f>
        <v>0</v>
      </c>
      <c r="I21" s="250">
        <f t="shared" si="1"/>
        <v>0</v>
      </c>
      <c r="J21" s="250">
        <f>J22+J27+J43+J47+J51+J60+J63+J69</f>
        <v>0</v>
      </c>
      <c r="K21" s="250">
        <f>K22+K27+K43+K47+K51+K60+K63+K66</f>
        <v>0</v>
      </c>
      <c r="L21" s="250">
        <f t="shared" si="1"/>
        <v>1578.1000000000001</v>
      </c>
      <c r="M21" s="250">
        <f t="shared" si="1"/>
        <v>673.89999999999986</v>
      </c>
      <c r="N21" s="250">
        <f>N22+N27+N43+N47+N51+N60+N63+N69</f>
        <v>673.89999999999986</v>
      </c>
      <c r="O21" s="251">
        <f>O22+O27+O43+O47+O51+O60+O63+O66</f>
        <v>766.1</v>
      </c>
    </row>
    <row r="22" spans="1:15">
      <c r="A22" s="252" t="s">
        <v>55</v>
      </c>
      <c r="B22" s="253">
        <v>110</v>
      </c>
      <c r="C22" s="254" t="s">
        <v>38</v>
      </c>
      <c r="D22" s="911">
        <f>SUM(D23:D26)</f>
        <v>462.90000000000003</v>
      </c>
      <c r="E22" s="911">
        <f t="shared" ref="E22:G22" si="2">SUM(E23:E26)</f>
        <v>334.29999999999995</v>
      </c>
      <c r="F22" s="911">
        <f t="shared" si="2"/>
        <v>334.29999999999995</v>
      </c>
      <c r="G22" s="911">
        <f t="shared" si="2"/>
        <v>334.29999999999995</v>
      </c>
      <c r="H22" s="255">
        <f t="shared" ref="H22:O22" si="3">SUM(H23:H26)</f>
        <v>0</v>
      </c>
      <c r="I22" s="255">
        <f t="shared" si="3"/>
        <v>0</v>
      </c>
      <c r="J22" s="255">
        <f t="shared" si="3"/>
        <v>0</v>
      </c>
      <c r="K22" s="255">
        <f t="shared" si="3"/>
        <v>0</v>
      </c>
      <c r="L22" s="255">
        <f t="shared" si="3"/>
        <v>462.90000000000003</v>
      </c>
      <c r="M22" s="255">
        <f t="shared" si="3"/>
        <v>334.29999999999995</v>
      </c>
      <c r="N22" s="255">
        <f t="shared" si="3"/>
        <v>334.29999999999995</v>
      </c>
      <c r="O22" s="256">
        <f t="shared" si="3"/>
        <v>334.29999999999995</v>
      </c>
    </row>
    <row r="23" spans="1:15">
      <c r="A23" s="257" t="s">
        <v>4</v>
      </c>
      <c r="B23" s="258"/>
      <c r="C23" s="259"/>
      <c r="D23" s="890"/>
      <c r="E23" s="890"/>
      <c r="F23" s="890"/>
      <c r="G23" s="890"/>
      <c r="H23" s="208"/>
      <c r="I23" s="209"/>
      <c r="J23" s="209"/>
      <c r="K23" s="209"/>
      <c r="L23" s="292"/>
      <c r="M23" s="292"/>
      <c r="N23" s="292"/>
      <c r="O23" s="293"/>
    </row>
    <row r="24" spans="1:15">
      <c r="A24" s="260" t="s">
        <v>56</v>
      </c>
      <c r="B24" s="261">
        <v>111</v>
      </c>
      <c r="C24" s="262" t="s">
        <v>38</v>
      </c>
      <c r="D24" s="208">
        <v>358.8</v>
      </c>
      <c r="E24" s="208">
        <v>259.39999999999998</v>
      </c>
      <c r="F24" s="208">
        <v>259.39999999999998</v>
      </c>
      <c r="G24" s="208">
        <v>259.39999999999998</v>
      </c>
      <c r="H24" s="208"/>
      <c r="I24" s="210"/>
      <c r="J24" s="210"/>
      <c r="K24" s="210"/>
      <c r="L24" s="294">
        <f t="shared" ref="L24:O26" si="4">SUM(D24+H24)</f>
        <v>358.8</v>
      </c>
      <c r="M24" s="294">
        <f t="shared" si="4"/>
        <v>259.39999999999998</v>
      </c>
      <c r="N24" s="294">
        <f t="shared" si="4"/>
        <v>259.39999999999998</v>
      </c>
      <c r="O24" s="295">
        <f t="shared" si="4"/>
        <v>259.39999999999998</v>
      </c>
    </row>
    <row r="25" spans="1:15" ht="24">
      <c r="A25" s="263" t="s">
        <v>57</v>
      </c>
      <c r="B25" s="264">
        <v>112</v>
      </c>
      <c r="C25" s="265" t="s">
        <v>38</v>
      </c>
      <c r="D25" s="208">
        <v>82.5</v>
      </c>
      <c r="E25" s="208">
        <v>74</v>
      </c>
      <c r="F25" s="208">
        <v>74</v>
      </c>
      <c r="G25" s="208">
        <v>74</v>
      </c>
      <c r="H25" s="208"/>
      <c r="I25" s="210"/>
      <c r="J25" s="210"/>
      <c r="K25" s="210"/>
      <c r="L25" s="294">
        <f t="shared" si="4"/>
        <v>82.5</v>
      </c>
      <c r="M25" s="294">
        <f t="shared" si="4"/>
        <v>74</v>
      </c>
      <c r="N25" s="294">
        <f t="shared" si="4"/>
        <v>74</v>
      </c>
      <c r="O25" s="295">
        <f t="shared" si="4"/>
        <v>74</v>
      </c>
    </row>
    <row r="26" spans="1:15" ht="24">
      <c r="A26" s="266" t="s">
        <v>58</v>
      </c>
      <c r="B26" s="267">
        <v>113</v>
      </c>
      <c r="C26" s="265" t="s">
        <v>38</v>
      </c>
      <c r="D26" s="208">
        <v>21.6</v>
      </c>
      <c r="E26" s="208">
        <v>0.9</v>
      </c>
      <c r="F26" s="208">
        <v>0.9</v>
      </c>
      <c r="G26" s="208">
        <v>0.9</v>
      </c>
      <c r="H26" s="208"/>
      <c r="I26" s="210"/>
      <c r="J26" s="210"/>
      <c r="K26" s="210"/>
      <c r="L26" s="294">
        <f t="shared" si="4"/>
        <v>21.6</v>
      </c>
      <c r="M26" s="294">
        <f t="shared" si="4"/>
        <v>0.9</v>
      </c>
      <c r="N26" s="294">
        <f t="shared" si="4"/>
        <v>0.9</v>
      </c>
      <c r="O26" s="295">
        <f t="shared" si="4"/>
        <v>0.9</v>
      </c>
    </row>
    <row r="27" spans="1:15" s="322" customFormat="1" ht="25.5">
      <c r="A27" s="268" t="s">
        <v>59</v>
      </c>
      <c r="B27" s="269">
        <v>120</v>
      </c>
      <c r="C27" s="270" t="s">
        <v>38</v>
      </c>
      <c r="D27" s="914">
        <f t="shared" ref="D27:G27" si="5">SUM(D28:D42)</f>
        <v>2</v>
      </c>
      <c r="E27" s="914">
        <f t="shared" si="5"/>
        <v>0.9</v>
      </c>
      <c r="F27" s="914">
        <f t="shared" si="5"/>
        <v>0.9</v>
      </c>
      <c r="G27" s="914">
        <f t="shared" si="5"/>
        <v>0.9</v>
      </c>
      <c r="H27" s="296">
        <f t="shared" ref="H27:O27" si="6">SUM(H28:H42)</f>
        <v>0</v>
      </c>
      <c r="I27" s="296">
        <f t="shared" si="6"/>
        <v>0</v>
      </c>
      <c r="J27" s="296">
        <f t="shared" si="6"/>
        <v>0</v>
      </c>
      <c r="K27" s="296">
        <f t="shared" si="6"/>
        <v>0</v>
      </c>
      <c r="L27" s="296">
        <f t="shared" si="6"/>
        <v>2</v>
      </c>
      <c r="M27" s="296">
        <f t="shared" si="6"/>
        <v>0.9</v>
      </c>
      <c r="N27" s="296">
        <f t="shared" si="6"/>
        <v>0.9</v>
      </c>
      <c r="O27" s="297">
        <f t="shared" si="6"/>
        <v>0.9</v>
      </c>
    </row>
    <row r="28" spans="1:15">
      <c r="A28" s="271" t="s">
        <v>60</v>
      </c>
      <c r="B28" s="272">
        <v>121</v>
      </c>
      <c r="C28" s="259" t="s">
        <v>38</v>
      </c>
      <c r="D28" s="208"/>
      <c r="E28" s="208"/>
      <c r="F28" s="208"/>
      <c r="G28" s="208"/>
      <c r="H28" s="208"/>
      <c r="I28" s="210"/>
      <c r="J28" s="210"/>
      <c r="K28" s="210"/>
      <c r="L28" s="294">
        <f t="shared" ref="L28:O41" si="7">SUM(D28+H28)</f>
        <v>0</v>
      </c>
      <c r="M28" s="294">
        <f t="shared" si="7"/>
        <v>0</v>
      </c>
      <c r="N28" s="294">
        <f t="shared" si="7"/>
        <v>0</v>
      </c>
      <c r="O28" s="295">
        <f t="shared" si="7"/>
        <v>0</v>
      </c>
    </row>
    <row r="29" spans="1:15" ht="24">
      <c r="A29" s="271" t="s">
        <v>61</v>
      </c>
      <c r="B29" s="272">
        <v>122</v>
      </c>
      <c r="C29" s="259" t="s">
        <v>38</v>
      </c>
      <c r="D29" s="208"/>
      <c r="E29" s="208"/>
      <c r="F29" s="208"/>
      <c r="G29" s="208"/>
      <c r="H29" s="208"/>
      <c r="I29" s="209"/>
      <c r="J29" s="209"/>
      <c r="K29" s="209"/>
      <c r="L29" s="294">
        <f t="shared" si="7"/>
        <v>0</v>
      </c>
      <c r="M29" s="294">
        <f t="shared" si="7"/>
        <v>0</v>
      </c>
      <c r="N29" s="294">
        <f t="shared" si="7"/>
        <v>0</v>
      </c>
      <c r="O29" s="295">
        <f t="shared" si="7"/>
        <v>0</v>
      </c>
    </row>
    <row r="30" spans="1:15">
      <c r="A30" s="271" t="s">
        <v>62</v>
      </c>
      <c r="B30" s="272">
        <v>123</v>
      </c>
      <c r="C30" s="259" t="s">
        <v>38</v>
      </c>
      <c r="D30" s="208"/>
      <c r="E30" s="208"/>
      <c r="F30" s="208"/>
      <c r="G30" s="208"/>
      <c r="H30" s="208"/>
      <c r="I30" s="210"/>
      <c r="J30" s="210"/>
      <c r="K30" s="210"/>
      <c r="L30" s="294">
        <f t="shared" si="7"/>
        <v>0</v>
      </c>
      <c r="M30" s="294">
        <f t="shared" si="7"/>
        <v>0</v>
      </c>
      <c r="N30" s="294">
        <f t="shared" si="7"/>
        <v>0</v>
      </c>
      <c r="O30" s="295">
        <f t="shared" si="7"/>
        <v>0</v>
      </c>
    </row>
    <row r="31" spans="1:15">
      <c r="A31" s="271" t="s">
        <v>63</v>
      </c>
      <c r="B31" s="272">
        <v>124</v>
      </c>
      <c r="C31" s="259" t="s">
        <v>38</v>
      </c>
      <c r="D31" s="208"/>
      <c r="E31" s="208"/>
      <c r="F31" s="208"/>
      <c r="G31" s="208"/>
      <c r="H31" s="208"/>
      <c r="I31" s="210"/>
      <c r="J31" s="209"/>
      <c r="K31" s="210"/>
      <c r="L31" s="294">
        <f t="shared" si="7"/>
        <v>0</v>
      </c>
      <c r="M31" s="294">
        <f t="shared" si="7"/>
        <v>0</v>
      </c>
      <c r="N31" s="294">
        <f t="shared" si="7"/>
        <v>0</v>
      </c>
      <c r="O31" s="295">
        <f t="shared" si="7"/>
        <v>0</v>
      </c>
    </row>
    <row r="32" spans="1:15">
      <c r="A32" s="271" t="s">
        <v>64</v>
      </c>
      <c r="B32" s="272">
        <v>125</v>
      </c>
      <c r="C32" s="259" t="s">
        <v>38</v>
      </c>
      <c r="D32" s="208"/>
      <c r="E32" s="208">
        <v>0.9</v>
      </c>
      <c r="F32" s="208">
        <v>0.9</v>
      </c>
      <c r="G32" s="208">
        <v>0.9</v>
      </c>
      <c r="H32" s="208"/>
      <c r="I32" s="210"/>
      <c r="J32" s="209"/>
      <c r="K32" s="209"/>
      <c r="L32" s="294">
        <f t="shared" si="7"/>
        <v>0</v>
      </c>
      <c r="M32" s="294">
        <f t="shared" si="7"/>
        <v>0.9</v>
      </c>
      <c r="N32" s="294">
        <f t="shared" si="7"/>
        <v>0.9</v>
      </c>
      <c r="O32" s="295">
        <f t="shared" si="7"/>
        <v>0.9</v>
      </c>
    </row>
    <row r="33" spans="1:15">
      <c r="A33" s="271" t="s">
        <v>65</v>
      </c>
      <c r="B33" s="272">
        <v>126</v>
      </c>
      <c r="C33" s="259" t="s">
        <v>38</v>
      </c>
      <c r="D33" s="208"/>
      <c r="E33" s="208"/>
      <c r="F33" s="208"/>
      <c r="G33" s="208"/>
      <c r="H33" s="208"/>
      <c r="I33" s="210"/>
      <c r="J33" s="210"/>
      <c r="K33" s="210"/>
      <c r="L33" s="294">
        <f t="shared" si="7"/>
        <v>0</v>
      </c>
      <c r="M33" s="294">
        <f t="shared" si="7"/>
        <v>0</v>
      </c>
      <c r="N33" s="294">
        <f t="shared" si="7"/>
        <v>0</v>
      </c>
      <c r="O33" s="295">
        <f t="shared" si="7"/>
        <v>0</v>
      </c>
    </row>
    <row r="34" spans="1:15">
      <c r="A34" s="271" t="s">
        <v>66</v>
      </c>
      <c r="B34" s="272">
        <v>127</v>
      </c>
      <c r="C34" s="259" t="s">
        <v>38</v>
      </c>
      <c r="D34" s="208"/>
      <c r="E34" s="208"/>
      <c r="F34" s="208"/>
      <c r="G34" s="208"/>
      <c r="H34" s="210"/>
      <c r="I34" s="210"/>
      <c r="J34" s="214"/>
      <c r="K34" s="210"/>
      <c r="L34" s="294">
        <f t="shared" si="7"/>
        <v>0</v>
      </c>
      <c r="M34" s="294">
        <f t="shared" si="7"/>
        <v>0</v>
      </c>
      <c r="N34" s="294">
        <f t="shared" si="7"/>
        <v>0</v>
      </c>
      <c r="O34" s="295">
        <f t="shared" si="7"/>
        <v>0</v>
      </c>
    </row>
    <row r="35" spans="1:15">
      <c r="A35" s="271" t="s">
        <v>67</v>
      </c>
      <c r="B35" s="272">
        <v>128</v>
      </c>
      <c r="C35" s="259" t="s">
        <v>38</v>
      </c>
      <c r="D35" s="208"/>
      <c r="E35" s="208"/>
      <c r="F35" s="208"/>
      <c r="G35" s="208"/>
      <c r="H35" s="210"/>
      <c r="I35" s="210"/>
      <c r="J35" s="210"/>
      <c r="K35" s="210"/>
      <c r="L35" s="294">
        <f t="shared" si="7"/>
        <v>0</v>
      </c>
      <c r="M35" s="294">
        <f t="shared" si="7"/>
        <v>0</v>
      </c>
      <c r="N35" s="294">
        <f t="shared" si="7"/>
        <v>0</v>
      </c>
      <c r="O35" s="295">
        <f t="shared" si="7"/>
        <v>0</v>
      </c>
    </row>
    <row r="36" spans="1:15">
      <c r="A36" s="271" t="s">
        <v>68</v>
      </c>
      <c r="B36" s="272">
        <v>129</v>
      </c>
      <c r="C36" s="259" t="s">
        <v>38</v>
      </c>
      <c r="D36" s="208"/>
      <c r="E36" s="208"/>
      <c r="F36" s="208"/>
      <c r="G36" s="208"/>
      <c r="H36" s="210"/>
      <c r="I36" s="210"/>
      <c r="J36" s="210"/>
      <c r="K36" s="210"/>
      <c r="L36" s="294">
        <f t="shared" si="7"/>
        <v>0</v>
      </c>
      <c r="M36" s="294">
        <f t="shared" si="7"/>
        <v>0</v>
      </c>
      <c r="N36" s="294">
        <f t="shared" si="7"/>
        <v>0</v>
      </c>
      <c r="O36" s="295">
        <f t="shared" si="7"/>
        <v>0</v>
      </c>
    </row>
    <row r="37" spans="1:15">
      <c r="A37" s="271" t="s">
        <v>69</v>
      </c>
      <c r="B37" s="272">
        <v>130</v>
      </c>
      <c r="C37" s="259" t="s">
        <v>38</v>
      </c>
      <c r="D37" s="208"/>
      <c r="E37" s="208"/>
      <c r="F37" s="208"/>
      <c r="G37" s="208"/>
      <c r="H37" s="210"/>
      <c r="I37" s="210"/>
      <c r="J37" s="210"/>
      <c r="K37" s="210"/>
      <c r="L37" s="294">
        <f t="shared" si="7"/>
        <v>0</v>
      </c>
      <c r="M37" s="294">
        <f t="shared" si="7"/>
        <v>0</v>
      </c>
      <c r="N37" s="294">
        <f t="shared" si="7"/>
        <v>0</v>
      </c>
      <c r="O37" s="295">
        <f t="shared" si="7"/>
        <v>0</v>
      </c>
    </row>
    <row r="38" spans="1:15">
      <c r="A38" s="271" t="s">
        <v>70</v>
      </c>
      <c r="B38" s="272">
        <v>131</v>
      </c>
      <c r="C38" s="259" t="s">
        <v>38</v>
      </c>
      <c r="D38" s="208"/>
      <c r="E38" s="208"/>
      <c r="F38" s="208"/>
      <c r="G38" s="208"/>
      <c r="H38" s="210"/>
      <c r="I38" s="210"/>
      <c r="J38" s="210"/>
      <c r="K38" s="210"/>
      <c r="L38" s="294">
        <f t="shared" si="7"/>
        <v>0</v>
      </c>
      <c r="M38" s="294">
        <f t="shared" si="7"/>
        <v>0</v>
      </c>
      <c r="N38" s="294">
        <f t="shared" si="7"/>
        <v>0</v>
      </c>
      <c r="O38" s="295">
        <f t="shared" si="7"/>
        <v>0</v>
      </c>
    </row>
    <row r="39" spans="1:15">
      <c r="A39" s="271" t="s">
        <v>71</v>
      </c>
      <c r="B39" s="272">
        <v>132</v>
      </c>
      <c r="C39" s="259" t="s">
        <v>38</v>
      </c>
      <c r="D39" s="208"/>
      <c r="E39" s="208"/>
      <c r="F39" s="208"/>
      <c r="G39" s="208"/>
      <c r="H39" s="210"/>
      <c r="I39" s="210"/>
      <c r="J39" s="210"/>
      <c r="K39" s="210"/>
      <c r="L39" s="294">
        <f t="shared" si="7"/>
        <v>0</v>
      </c>
      <c r="M39" s="294">
        <f t="shared" si="7"/>
        <v>0</v>
      </c>
      <c r="N39" s="294">
        <f t="shared" si="7"/>
        <v>0</v>
      </c>
      <c r="O39" s="295">
        <f t="shared" si="7"/>
        <v>0</v>
      </c>
    </row>
    <row r="40" spans="1:15">
      <c r="A40" s="271" t="s">
        <v>73</v>
      </c>
      <c r="B40" s="272">
        <v>133</v>
      </c>
      <c r="C40" s="259" t="s">
        <v>38</v>
      </c>
      <c r="D40" s="208"/>
      <c r="E40" s="208"/>
      <c r="F40" s="208"/>
      <c r="G40" s="208"/>
      <c r="H40" s="210"/>
      <c r="I40" s="210"/>
      <c r="J40" s="210"/>
      <c r="K40" s="210"/>
      <c r="L40" s="294">
        <f t="shared" si="7"/>
        <v>0</v>
      </c>
      <c r="M40" s="294">
        <f t="shared" si="7"/>
        <v>0</v>
      </c>
      <c r="N40" s="294">
        <f t="shared" si="7"/>
        <v>0</v>
      </c>
      <c r="O40" s="295">
        <f t="shared" si="7"/>
        <v>0</v>
      </c>
    </row>
    <row r="41" spans="1:15">
      <c r="A41" s="323" t="s">
        <v>399</v>
      </c>
      <c r="B41" s="324">
        <v>134</v>
      </c>
      <c r="C41" s="325" t="s">
        <v>38</v>
      </c>
      <c r="D41" s="313"/>
      <c r="E41" s="313"/>
      <c r="F41" s="313"/>
      <c r="G41" s="313"/>
      <c r="H41" s="314"/>
      <c r="I41" s="314"/>
      <c r="J41" s="314"/>
      <c r="K41" s="314"/>
      <c r="L41" s="294">
        <f t="shared" si="7"/>
        <v>0</v>
      </c>
      <c r="M41" s="294">
        <f t="shared" si="7"/>
        <v>0</v>
      </c>
      <c r="N41" s="294">
        <f t="shared" si="7"/>
        <v>0</v>
      </c>
      <c r="O41" s="295">
        <f t="shared" si="7"/>
        <v>0</v>
      </c>
    </row>
    <row r="42" spans="1:15">
      <c r="A42" s="273" t="s">
        <v>74</v>
      </c>
      <c r="B42" s="258">
        <v>135</v>
      </c>
      <c r="C42" s="262" t="s">
        <v>38</v>
      </c>
      <c r="D42" s="211">
        <v>2</v>
      </c>
      <c r="E42" s="211"/>
      <c r="F42" s="211"/>
      <c r="G42" s="211"/>
      <c r="H42" s="211"/>
      <c r="I42" s="215"/>
      <c r="J42" s="215"/>
      <c r="K42" s="215"/>
      <c r="L42" s="294">
        <f>SUM(D42+H42)</f>
        <v>2</v>
      </c>
      <c r="M42" s="294">
        <f>SUM(E42+I42)</f>
        <v>0</v>
      </c>
      <c r="N42" s="294">
        <f>SUM(F42+J42)</f>
        <v>0</v>
      </c>
      <c r="O42" s="295">
        <f>SUM(G42+K42)</f>
        <v>0</v>
      </c>
    </row>
    <row r="43" spans="1:15">
      <c r="A43" s="274" t="s">
        <v>85</v>
      </c>
      <c r="B43" s="269">
        <v>140</v>
      </c>
      <c r="C43" s="253" t="s">
        <v>38</v>
      </c>
      <c r="D43" s="914">
        <f>SUM(D44:D46)</f>
        <v>1</v>
      </c>
      <c r="E43" s="914">
        <f t="shared" ref="E43:G43" si="8">SUM(E44:E46)</f>
        <v>0</v>
      </c>
      <c r="F43" s="914">
        <f t="shared" si="8"/>
        <v>0</v>
      </c>
      <c r="G43" s="914">
        <f t="shared" si="8"/>
        <v>0</v>
      </c>
      <c r="H43" s="296">
        <f t="shared" ref="H43:O43" si="9">SUM(H44:H46)</f>
        <v>0</v>
      </c>
      <c r="I43" s="296">
        <f t="shared" si="9"/>
        <v>0</v>
      </c>
      <c r="J43" s="296">
        <f t="shared" si="9"/>
        <v>0</v>
      </c>
      <c r="K43" s="296">
        <f t="shared" si="9"/>
        <v>0</v>
      </c>
      <c r="L43" s="296">
        <f t="shared" si="9"/>
        <v>1</v>
      </c>
      <c r="M43" s="296">
        <f t="shared" si="9"/>
        <v>0</v>
      </c>
      <c r="N43" s="296">
        <f t="shared" si="9"/>
        <v>0</v>
      </c>
      <c r="O43" s="297">
        <f t="shared" si="9"/>
        <v>0</v>
      </c>
    </row>
    <row r="44" spans="1:15" ht="24">
      <c r="A44" s="266" t="s">
        <v>86</v>
      </c>
      <c r="B44" s="267">
        <v>141</v>
      </c>
      <c r="C44" s="258" t="s">
        <v>38</v>
      </c>
      <c r="D44" s="916"/>
      <c r="E44" s="916"/>
      <c r="F44" s="916"/>
      <c r="G44" s="916"/>
      <c r="H44" s="211"/>
      <c r="I44" s="215"/>
      <c r="J44" s="215"/>
      <c r="K44" s="215"/>
      <c r="L44" s="294">
        <f>SUM(D44+H44)</f>
        <v>0</v>
      </c>
      <c r="M44" s="294">
        <f t="shared" ref="M44:O46" si="10">SUM(E44+I44)</f>
        <v>0</v>
      </c>
      <c r="N44" s="294">
        <f t="shared" si="10"/>
        <v>0</v>
      </c>
      <c r="O44" s="295">
        <f t="shared" si="10"/>
        <v>0</v>
      </c>
    </row>
    <row r="45" spans="1:15" ht="24">
      <c r="A45" s="263" t="s">
        <v>87</v>
      </c>
      <c r="B45" s="264">
        <v>142</v>
      </c>
      <c r="C45" s="258" t="s">
        <v>38</v>
      </c>
      <c r="D45" s="211">
        <v>1</v>
      </c>
      <c r="E45" s="211"/>
      <c r="F45" s="211"/>
      <c r="G45" s="211"/>
      <c r="H45" s="211"/>
      <c r="I45" s="215"/>
      <c r="J45" s="215"/>
      <c r="K45" s="215"/>
      <c r="L45" s="294">
        <f t="shared" ref="L45:L46" si="11">SUM(D45+H45)</f>
        <v>1</v>
      </c>
      <c r="M45" s="294">
        <f t="shared" si="10"/>
        <v>0</v>
      </c>
      <c r="N45" s="294">
        <f t="shared" si="10"/>
        <v>0</v>
      </c>
      <c r="O45" s="295">
        <f t="shared" si="10"/>
        <v>0</v>
      </c>
    </row>
    <row r="46" spans="1:15">
      <c r="A46" s="263"/>
      <c r="B46" s="264">
        <v>143</v>
      </c>
      <c r="C46" s="258" t="s">
        <v>38</v>
      </c>
      <c r="D46" s="916"/>
      <c r="E46" s="916"/>
      <c r="F46" s="916"/>
      <c r="G46" s="916"/>
      <c r="H46" s="211"/>
      <c r="I46" s="215"/>
      <c r="J46" s="215"/>
      <c r="K46" s="215"/>
      <c r="L46" s="294">
        <f t="shared" si="11"/>
        <v>0</v>
      </c>
      <c r="M46" s="294">
        <f t="shared" si="10"/>
        <v>0</v>
      </c>
      <c r="N46" s="294">
        <f t="shared" si="10"/>
        <v>0</v>
      </c>
      <c r="O46" s="295">
        <f t="shared" si="10"/>
        <v>0</v>
      </c>
    </row>
    <row r="47" spans="1:15">
      <c r="A47" s="275" t="s">
        <v>88</v>
      </c>
      <c r="B47" s="276">
        <v>150</v>
      </c>
      <c r="C47" s="253" t="s">
        <v>38</v>
      </c>
      <c r="D47" s="914">
        <f>SUM(D48:D50)</f>
        <v>0</v>
      </c>
      <c r="E47" s="914">
        <f t="shared" ref="E47:G47" si="12">SUM(E48:E50)</f>
        <v>0</v>
      </c>
      <c r="F47" s="914">
        <f t="shared" si="12"/>
        <v>0</v>
      </c>
      <c r="G47" s="914">
        <f t="shared" si="12"/>
        <v>0</v>
      </c>
      <c r="H47" s="296">
        <f t="shared" ref="H47:O47" si="13">SUM(H48:H50)</f>
        <v>0</v>
      </c>
      <c r="I47" s="296">
        <f t="shared" si="13"/>
        <v>0</v>
      </c>
      <c r="J47" s="296">
        <f t="shared" si="13"/>
        <v>0</v>
      </c>
      <c r="K47" s="296">
        <f t="shared" si="13"/>
        <v>0</v>
      </c>
      <c r="L47" s="296">
        <f t="shared" si="13"/>
        <v>0</v>
      </c>
      <c r="M47" s="296">
        <f t="shared" si="13"/>
        <v>0</v>
      </c>
      <c r="N47" s="296">
        <f t="shared" si="13"/>
        <v>0</v>
      </c>
      <c r="O47" s="297">
        <f t="shared" si="13"/>
        <v>0</v>
      </c>
    </row>
    <row r="48" spans="1:15">
      <c r="A48" s="263" t="s">
        <v>39</v>
      </c>
      <c r="B48" s="264">
        <v>151</v>
      </c>
      <c r="C48" s="258" t="s">
        <v>38</v>
      </c>
      <c r="D48" s="916"/>
      <c r="E48" s="916"/>
      <c r="F48" s="916"/>
      <c r="G48" s="916"/>
      <c r="H48" s="211"/>
      <c r="I48" s="215"/>
      <c r="J48" s="215"/>
      <c r="K48" s="215"/>
      <c r="L48" s="294">
        <f t="shared" ref="L48:O59" si="14">SUM(D48+H48)</f>
        <v>0</v>
      </c>
      <c r="M48" s="294">
        <f t="shared" si="14"/>
        <v>0</v>
      </c>
      <c r="N48" s="294">
        <f t="shared" si="14"/>
        <v>0</v>
      </c>
      <c r="O48" s="295">
        <f t="shared" si="14"/>
        <v>0</v>
      </c>
    </row>
    <row r="49" spans="1:15" ht="24">
      <c r="A49" s="263" t="s">
        <v>89</v>
      </c>
      <c r="B49" s="277">
        <v>152</v>
      </c>
      <c r="C49" s="265" t="s">
        <v>38</v>
      </c>
      <c r="D49" s="916"/>
      <c r="E49" s="916"/>
      <c r="F49" s="916"/>
      <c r="G49" s="916"/>
      <c r="H49" s="211"/>
      <c r="I49" s="215"/>
      <c r="J49" s="215"/>
      <c r="K49" s="215"/>
      <c r="L49" s="294">
        <f t="shared" si="14"/>
        <v>0</v>
      </c>
      <c r="M49" s="294">
        <f t="shared" si="14"/>
        <v>0</v>
      </c>
      <c r="N49" s="294">
        <f t="shared" si="14"/>
        <v>0</v>
      </c>
      <c r="O49" s="295">
        <f t="shared" si="14"/>
        <v>0</v>
      </c>
    </row>
    <row r="50" spans="1:15">
      <c r="A50" s="263"/>
      <c r="B50" s="264">
        <v>153</v>
      </c>
      <c r="C50" s="258" t="s">
        <v>38</v>
      </c>
      <c r="D50" s="916"/>
      <c r="E50" s="916"/>
      <c r="F50" s="916"/>
      <c r="G50" s="916"/>
      <c r="H50" s="211"/>
      <c r="I50" s="215"/>
      <c r="J50" s="215"/>
      <c r="K50" s="215"/>
      <c r="L50" s="294">
        <f t="shared" si="14"/>
        <v>0</v>
      </c>
      <c r="M50" s="294">
        <f t="shared" si="14"/>
        <v>0</v>
      </c>
      <c r="N50" s="294">
        <f t="shared" si="14"/>
        <v>0</v>
      </c>
      <c r="O50" s="295">
        <f t="shared" si="14"/>
        <v>0</v>
      </c>
    </row>
    <row r="51" spans="1:15" ht="25.5">
      <c r="A51" s="278" t="s">
        <v>75</v>
      </c>
      <c r="B51" s="253">
        <v>160</v>
      </c>
      <c r="C51" s="253" t="s">
        <v>38</v>
      </c>
      <c r="D51" s="914">
        <f t="shared" ref="D51:G51" si="15">SUM(D52:D59)</f>
        <v>1112.2</v>
      </c>
      <c r="E51" s="914">
        <f t="shared" si="15"/>
        <v>338.7</v>
      </c>
      <c r="F51" s="914">
        <f t="shared" si="15"/>
        <v>338.7</v>
      </c>
      <c r="G51" s="914">
        <f t="shared" si="15"/>
        <v>367.70000000000005</v>
      </c>
      <c r="H51" s="296">
        <f t="shared" ref="H51:O51" si="16">SUM(H52:H59)</f>
        <v>0</v>
      </c>
      <c r="I51" s="296">
        <f t="shared" si="16"/>
        <v>0</v>
      </c>
      <c r="J51" s="296">
        <f t="shared" si="16"/>
        <v>0</v>
      </c>
      <c r="K51" s="296">
        <f t="shared" si="16"/>
        <v>0</v>
      </c>
      <c r="L51" s="296">
        <f t="shared" si="16"/>
        <v>1112.2</v>
      </c>
      <c r="M51" s="296">
        <f t="shared" si="16"/>
        <v>338.7</v>
      </c>
      <c r="N51" s="296">
        <f t="shared" si="16"/>
        <v>338.7</v>
      </c>
      <c r="O51" s="297">
        <f t="shared" si="16"/>
        <v>367.70000000000005</v>
      </c>
    </row>
    <row r="52" spans="1:15">
      <c r="A52" s="279" t="s">
        <v>76</v>
      </c>
      <c r="B52" s="258">
        <v>161</v>
      </c>
      <c r="C52" s="259" t="s">
        <v>38</v>
      </c>
      <c r="D52" s="211"/>
      <c r="E52" s="211"/>
      <c r="F52" s="211"/>
      <c r="G52" s="211"/>
      <c r="H52" s="211"/>
      <c r="I52" s="215"/>
      <c r="J52" s="215"/>
      <c r="K52" s="215"/>
      <c r="L52" s="294">
        <f t="shared" si="14"/>
        <v>0</v>
      </c>
      <c r="M52" s="294">
        <f t="shared" si="14"/>
        <v>0</v>
      </c>
      <c r="N52" s="294">
        <f t="shared" si="14"/>
        <v>0</v>
      </c>
      <c r="O52" s="295">
        <f t="shared" si="14"/>
        <v>0</v>
      </c>
    </row>
    <row r="53" spans="1:15">
      <c r="A53" s="279" t="s">
        <v>77</v>
      </c>
      <c r="B53" s="258">
        <v>162</v>
      </c>
      <c r="C53" s="259" t="s">
        <v>38</v>
      </c>
      <c r="D53" s="211"/>
      <c r="E53" s="211"/>
      <c r="F53" s="211"/>
      <c r="G53" s="211"/>
      <c r="H53" s="211"/>
      <c r="I53" s="215"/>
      <c r="J53" s="215"/>
      <c r="K53" s="215"/>
      <c r="L53" s="294">
        <f t="shared" si="14"/>
        <v>0</v>
      </c>
      <c r="M53" s="294">
        <f t="shared" si="14"/>
        <v>0</v>
      </c>
      <c r="N53" s="294">
        <f t="shared" si="14"/>
        <v>0</v>
      </c>
      <c r="O53" s="295">
        <f t="shared" si="14"/>
        <v>0</v>
      </c>
    </row>
    <row r="54" spans="1:15">
      <c r="A54" s="279" t="s">
        <v>78</v>
      </c>
      <c r="B54" s="258">
        <v>163</v>
      </c>
      <c r="C54" s="259" t="s">
        <v>38</v>
      </c>
      <c r="D54" s="211">
        <v>1060.7</v>
      </c>
      <c r="E54" s="211">
        <v>330.9</v>
      </c>
      <c r="F54" s="211">
        <v>330.9</v>
      </c>
      <c r="G54" s="211">
        <v>342.8</v>
      </c>
      <c r="H54" s="211"/>
      <c r="I54" s="215"/>
      <c r="J54" s="215"/>
      <c r="K54" s="215"/>
      <c r="L54" s="294">
        <f t="shared" si="14"/>
        <v>1060.7</v>
      </c>
      <c r="M54" s="294">
        <f t="shared" si="14"/>
        <v>330.9</v>
      </c>
      <c r="N54" s="294">
        <f t="shared" si="14"/>
        <v>330.9</v>
      </c>
      <c r="O54" s="295">
        <f t="shared" si="14"/>
        <v>342.8</v>
      </c>
    </row>
    <row r="55" spans="1:15">
      <c r="A55" s="266" t="s">
        <v>79</v>
      </c>
      <c r="B55" s="258">
        <v>164</v>
      </c>
      <c r="C55" s="259" t="s">
        <v>38</v>
      </c>
      <c r="D55" s="211">
        <v>1.5</v>
      </c>
      <c r="E55" s="211"/>
      <c r="F55" s="211"/>
      <c r="G55" s="211"/>
      <c r="H55" s="211"/>
      <c r="I55" s="215"/>
      <c r="J55" s="215"/>
      <c r="K55" s="215"/>
      <c r="L55" s="294">
        <f t="shared" si="14"/>
        <v>1.5</v>
      </c>
      <c r="M55" s="294">
        <f t="shared" si="14"/>
        <v>0</v>
      </c>
      <c r="N55" s="294">
        <f t="shared" si="14"/>
        <v>0</v>
      </c>
      <c r="O55" s="295">
        <f t="shared" si="14"/>
        <v>0</v>
      </c>
    </row>
    <row r="56" spans="1:15" ht="24">
      <c r="A56" s="271" t="s">
        <v>80</v>
      </c>
      <c r="B56" s="258">
        <v>165</v>
      </c>
      <c r="C56" s="259" t="s">
        <v>38</v>
      </c>
      <c r="D56" s="211"/>
      <c r="E56" s="211"/>
      <c r="F56" s="211"/>
      <c r="G56" s="211"/>
      <c r="H56" s="211"/>
      <c r="I56" s="215"/>
      <c r="J56" s="215"/>
      <c r="K56" s="215"/>
      <c r="L56" s="294">
        <f t="shared" si="14"/>
        <v>0</v>
      </c>
      <c r="M56" s="294">
        <f t="shared" si="14"/>
        <v>0</v>
      </c>
      <c r="N56" s="294">
        <f t="shared" si="14"/>
        <v>0</v>
      </c>
      <c r="O56" s="295">
        <f t="shared" si="14"/>
        <v>0</v>
      </c>
    </row>
    <row r="57" spans="1:15" ht="24">
      <c r="A57" s="271" t="s">
        <v>81</v>
      </c>
      <c r="B57" s="258">
        <v>166</v>
      </c>
      <c r="C57" s="259" t="s">
        <v>38</v>
      </c>
      <c r="D57" s="211">
        <v>50</v>
      </c>
      <c r="E57" s="211">
        <v>6.7</v>
      </c>
      <c r="F57" s="211">
        <v>6.7</v>
      </c>
      <c r="G57" s="211">
        <v>16.8</v>
      </c>
      <c r="H57" s="211"/>
      <c r="I57" s="215"/>
      <c r="J57" s="215"/>
      <c r="K57" s="215"/>
      <c r="L57" s="294">
        <f t="shared" si="14"/>
        <v>50</v>
      </c>
      <c r="M57" s="294">
        <f t="shared" si="14"/>
        <v>6.7</v>
      </c>
      <c r="N57" s="294">
        <f t="shared" si="14"/>
        <v>6.7</v>
      </c>
      <c r="O57" s="295">
        <f t="shared" si="14"/>
        <v>16.8</v>
      </c>
    </row>
    <row r="58" spans="1:15">
      <c r="A58" s="271" t="s">
        <v>82</v>
      </c>
      <c r="B58" s="258">
        <v>167</v>
      </c>
      <c r="C58" s="259" t="s">
        <v>38</v>
      </c>
      <c r="D58" s="211"/>
      <c r="E58" s="211">
        <v>1.1000000000000001</v>
      </c>
      <c r="F58" s="211">
        <v>1.1000000000000001</v>
      </c>
      <c r="G58" s="211">
        <v>1.1000000000000001</v>
      </c>
      <c r="H58" s="211"/>
      <c r="I58" s="215"/>
      <c r="J58" s="215"/>
      <c r="K58" s="215"/>
      <c r="L58" s="294">
        <f t="shared" si="14"/>
        <v>0</v>
      </c>
      <c r="M58" s="294">
        <f t="shared" si="14"/>
        <v>1.1000000000000001</v>
      </c>
      <c r="N58" s="294">
        <f t="shared" si="14"/>
        <v>1.1000000000000001</v>
      </c>
      <c r="O58" s="295">
        <f t="shared" si="14"/>
        <v>1.1000000000000001</v>
      </c>
    </row>
    <row r="59" spans="1:15">
      <c r="A59" s="280" t="s">
        <v>84</v>
      </c>
      <c r="B59" s="258">
        <v>168</v>
      </c>
      <c r="C59" s="259" t="s">
        <v>38</v>
      </c>
      <c r="D59" s="211"/>
      <c r="E59" s="211"/>
      <c r="F59" s="211"/>
      <c r="G59" s="211">
        <v>7</v>
      </c>
      <c r="H59" s="211"/>
      <c r="I59" s="215"/>
      <c r="J59" s="215"/>
      <c r="K59" s="215"/>
      <c r="L59" s="294">
        <f t="shared" si="14"/>
        <v>0</v>
      </c>
      <c r="M59" s="294">
        <f t="shared" si="14"/>
        <v>0</v>
      </c>
      <c r="N59" s="294">
        <f t="shared" si="14"/>
        <v>0</v>
      </c>
      <c r="O59" s="295">
        <f t="shared" si="14"/>
        <v>7</v>
      </c>
    </row>
    <row r="60" spans="1:15" ht="25.5">
      <c r="A60" s="268" t="s">
        <v>90</v>
      </c>
      <c r="B60" s="281">
        <v>170</v>
      </c>
      <c r="C60" s="253" t="s">
        <v>38</v>
      </c>
      <c r="D60" s="914">
        <f>SUM(D61:D62)</f>
        <v>0</v>
      </c>
      <c r="E60" s="914">
        <f t="shared" ref="E60:G60" si="17">SUM(E61:E62)</f>
        <v>0</v>
      </c>
      <c r="F60" s="914">
        <f t="shared" si="17"/>
        <v>0</v>
      </c>
      <c r="G60" s="914">
        <f t="shared" si="17"/>
        <v>0</v>
      </c>
      <c r="H60" s="296">
        <f t="shared" ref="H60:O60" si="18">SUM(H61:H62)</f>
        <v>0</v>
      </c>
      <c r="I60" s="296">
        <f t="shared" si="18"/>
        <v>0</v>
      </c>
      <c r="J60" s="296">
        <f t="shared" si="18"/>
        <v>0</v>
      </c>
      <c r="K60" s="296">
        <f t="shared" si="18"/>
        <v>0</v>
      </c>
      <c r="L60" s="296">
        <f t="shared" si="18"/>
        <v>0</v>
      </c>
      <c r="M60" s="296">
        <f t="shared" si="18"/>
        <v>0</v>
      </c>
      <c r="N60" s="296">
        <f t="shared" si="18"/>
        <v>0</v>
      </c>
      <c r="O60" s="297">
        <f t="shared" si="18"/>
        <v>0</v>
      </c>
    </row>
    <row r="61" spans="1:15">
      <c r="A61" s="266" t="s">
        <v>91</v>
      </c>
      <c r="B61" s="267">
        <v>171</v>
      </c>
      <c r="C61" s="265" t="s">
        <v>38</v>
      </c>
      <c r="D61" s="890"/>
      <c r="E61" s="890"/>
      <c r="F61" s="890"/>
      <c r="G61" s="890"/>
      <c r="H61" s="216"/>
      <c r="I61" s="217"/>
      <c r="J61" s="218"/>
      <c r="K61" s="218"/>
      <c r="L61" s="294">
        <f t="shared" ref="L61:O62" si="19">SUM(D61+H61)</f>
        <v>0</v>
      </c>
      <c r="M61" s="294">
        <f t="shared" si="19"/>
        <v>0</v>
      </c>
      <c r="N61" s="294">
        <f t="shared" si="19"/>
        <v>0</v>
      </c>
      <c r="O61" s="295">
        <f t="shared" si="19"/>
        <v>0</v>
      </c>
    </row>
    <row r="62" spans="1:15">
      <c r="A62" s="266" t="s">
        <v>92</v>
      </c>
      <c r="B62" s="267">
        <v>172</v>
      </c>
      <c r="C62" s="265" t="s">
        <v>38</v>
      </c>
      <c r="D62" s="890"/>
      <c r="E62" s="921"/>
      <c r="F62" s="921"/>
      <c r="G62" s="890"/>
      <c r="H62" s="208"/>
      <c r="I62" s="210"/>
      <c r="J62" s="210"/>
      <c r="K62" s="209"/>
      <c r="L62" s="294">
        <f t="shared" si="19"/>
        <v>0</v>
      </c>
      <c r="M62" s="294">
        <f t="shared" si="19"/>
        <v>0</v>
      </c>
      <c r="N62" s="294">
        <f t="shared" si="19"/>
        <v>0</v>
      </c>
      <c r="O62" s="295">
        <f t="shared" si="19"/>
        <v>0</v>
      </c>
    </row>
    <row r="63" spans="1:15" ht="38.25">
      <c r="A63" s="282" t="s">
        <v>93</v>
      </c>
      <c r="B63" s="283">
        <v>180</v>
      </c>
      <c r="C63" s="253" t="s">
        <v>38</v>
      </c>
      <c r="D63" s="914">
        <f>SUM(D64:D65)</f>
        <v>0</v>
      </c>
      <c r="E63" s="914">
        <f t="shared" ref="E63:G63" si="20">SUM(E64:E65)</f>
        <v>0</v>
      </c>
      <c r="F63" s="914">
        <f t="shared" si="20"/>
        <v>0</v>
      </c>
      <c r="G63" s="914">
        <f t="shared" si="20"/>
        <v>0</v>
      </c>
      <c r="H63" s="296">
        <f t="shared" ref="H63:O63" si="21">SUM(H64:H65)</f>
        <v>0</v>
      </c>
      <c r="I63" s="296">
        <f t="shared" si="21"/>
        <v>0</v>
      </c>
      <c r="J63" s="296">
        <f t="shared" si="21"/>
        <v>0</v>
      </c>
      <c r="K63" s="296">
        <f t="shared" si="21"/>
        <v>0</v>
      </c>
      <c r="L63" s="296">
        <f t="shared" si="21"/>
        <v>0</v>
      </c>
      <c r="M63" s="296">
        <f t="shared" si="21"/>
        <v>0</v>
      </c>
      <c r="N63" s="296">
        <f t="shared" si="21"/>
        <v>0</v>
      </c>
      <c r="O63" s="297">
        <f t="shared" si="21"/>
        <v>0</v>
      </c>
    </row>
    <row r="64" spans="1:15">
      <c r="A64" s="266" t="s">
        <v>91</v>
      </c>
      <c r="B64" s="267">
        <v>181</v>
      </c>
      <c r="C64" s="265" t="s">
        <v>38</v>
      </c>
      <c r="D64" s="890"/>
      <c r="E64" s="890"/>
      <c r="F64" s="890"/>
      <c r="G64" s="890"/>
      <c r="H64" s="208"/>
      <c r="I64" s="215"/>
      <c r="J64" s="215"/>
      <c r="K64" s="219"/>
      <c r="L64" s="294">
        <f t="shared" ref="L64:O65" si="22">SUM(D64+H64)</f>
        <v>0</v>
      </c>
      <c r="M64" s="294">
        <f t="shared" si="22"/>
        <v>0</v>
      </c>
      <c r="N64" s="294">
        <f t="shared" si="22"/>
        <v>0</v>
      </c>
      <c r="O64" s="295">
        <f t="shared" si="22"/>
        <v>0</v>
      </c>
    </row>
    <row r="65" spans="1:15">
      <c r="A65" s="266" t="s">
        <v>92</v>
      </c>
      <c r="B65" s="267">
        <v>182</v>
      </c>
      <c r="C65" s="265" t="s">
        <v>38</v>
      </c>
      <c r="D65" s="890"/>
      <c r="E65" s="890"/>
      <c r="F65" s="890"/>
      <c r="G65" s="890"/>
      <c r="H65" s="208"/>
      <c r="I65" s="215"/>
      <c r="J65" s="215"/>
      <c r="K65" s="219"/>
      <c r="L65" s="294">
        <f t="shared" si="22"/>
        <v>0</v>
      </c>
      <c r="M65" s="294">
        <f t="shared" si="22"/>
        <v>0</v>
      </c>
      <c r="N65" s="294">
        <f t="shared" si="22"/>
        <v>0</v>
      </c>
      <c r="O65" s="295">
        <f t="shared" si="22"/>
        <v>0</v>
      </c>
    </row>
    <row r="66" spans="1:15" ht="21.75" customHeight="1">
      <c r="A66" s="881" t="s">
        <v>21</v>
      </c>
      <c r="B66" s="269">
        <v>190</v>
      </c>
      <c r="C66" s="253" t="s">
        <v>38</v>
      </c>
      <c r="D66" s="926" t="s">
        <v>28</v>
      </c>
      <c r="E66" s="926" t="s">
        <v>28</v>
      </c>
      <c r="F66" s="926" t="s">
        <v>28</v>
      </c>
      <c r="G66" s="220">
        <v>63.2</v>
      </c>
      <c r="H66" s="298" t="s">
        <v>28</v>
      </c>
      <c r="I66" s="326" t="s">
        <v>28</v>
      </c>
      <c r="J66" s="326" t="s">
        <v>28</v>
      </c>
      <c r="K66" s="221"/>
      <c r="L66" s="298" t="s">
        <v>28</v>
      </c>
      <c r="M66" s="298" t="s">
        <v>28</v>
      </c>
      <c r="N66" s="298" t="s">
        <v>28</v>
      </c>
      <c r="O66" s="299">
        <f>G66+K66</f>
        <v>63.2</v>
      </c>
    </row>
    <row r="67" spans="1:15" ht="25.5">
      <c r="A67" s="327" t="s">
        <v>400</v>
      </c>
      <c r="B67" s="286">
        <v>200</v>
      </c>
      <c r="C67" s="287" t="s">
        <v>94</v>
      </c>
      <c r="D67" s="222">
        <v>558</v>
      </c>
      <c r="E67" s="222">
        <v>212</v>
      </c>
      <c r="F67" s="222">
        <v>212</v>
      </c>
      <c r="G67" s="222">
        <v>219</v>
      </c>
      <c r="H67" s="222"/>
      <c r="I67" s="223"/>
      <c r="J67" s="223"/>
      <c r="K67" s="223"/>
      <c r="L67" s="300">
        <f>D67+H67</f>
        <v>558</v>
      </c>
      <c r="M67" s="300">
        <f t="shared" ref="M67:O67" si="23">E67+I67</f>
        <v>212</v>
      </c>
      <c r="N67" s="300">
        <f t="shared" si="23"/>
        <v>212</v>
      </c>
      <c r="O67" s="300">
        <f t="shared" si="23"/>
        <v>219</v>
      </c>
    </row>
    <row r="68" spans="1:15" s="322" customFormat="1" ht="16.5" customHeight="1" thickBot="1">
      <c r="A68" s="879" t="s">
        <v>401</v>
      </c>
      <c r="B68" s="329">
        <v>300</v>
      </c>
      <c r="C68" s="330" t="s">
        <v>402</v>
      </c>
      <c r="D68" s="315">
        <v>172</v>
      </c>
      <c r="E68" s="315">
        <v>130</v>
      </c>
      <c r="F68" s="315">
        <v>130</v>
      </c>
      <c r="G68" s="315">
        <v>130</v>
      </c>
      <c r="H68" s="315"/>
      <c r="I68" s="315"/>
      <c r="J68" s="315"/>
      <c r="K68" s="315"/>
      <c r="L68" s="300">
        <f>D68+H68</f>
        <v>172</v>
      </c>
      <c r="M68" s="300">
        <f t="shared" ref="M68" si="24">E68+I68</f>
        <v>130</v>
      </c>
      <c r="N68" s="300">
        <f t="shared" ref="N68" si="25">F68+J68</f>
        <v>130</v>
      </c>
      <c r="O68" s="300">
        <f t="shared" ref="O68" si="26">G68+K68</f>
        <v>130</v>
      </c>
    </row>
    <row r="69" spans="1:15" s="338" customFormat="1" ht="29.25" customHeight="1" thickBot="1">
      <c r="A69" s="309" t="s">
        <v>452</v>
      </c>
      <c r="B69" s="303">
        <v>400</v>
      </c>
      <c r="C69" s="291" t="s">
        <v>95</v>
      </c>
      <c r="D69" s="942" t="s">
        <v>28</v>
      </c>
      <c r="E69" s="942" t="s">
        <v>28</v>
      </c>
      <c r="F69" s="943"/>
      <c r="G69" s="942" t="s">
        <v>28</v>
      </c>
      <c r="H69" s="305" t="s">
        <v>28</v>
      </c>
      <c r="I69" s="305" t="s">
        <v>28</v>
      </c>
      <c r="J69" s="304"/>
      <c r="K69" s="305" t="s">
        <v>28</v>
      </c>
      <c r="L69" s="305" t="s">
        <v>28</v>
      </c>
      <c r="M69" s="305" t="s">
        <v>28</v>
      </c>
      <c r="N69" s="306">
        <f t="shared" ref="N69" si="27">SUM(F69+J69)</f>
        <v>0</v>
      </c>
      <c r="O69" s="307" t="s">
        <v>28</v>
      </c>
    </row>
    <row r="70" spans="1:15" ht="15.75">
      <c r="A70" s="155" t="s">
        <v>46</v>
      </c>
      <c r="B70" s="154"/>
      <c r="C70" s="155"/>
      <c r="D70" s="332"/>
      <c r="E70" s="332"/>
      <c r="F70" s="332"/>
      <c r="H70" s="333"/>
      <c r="I70" s="333"/>
      <c r="J70" s="333"/>
      <c r="K70" s="333"/>
    </row>
    <row r="71" spans="1:15">
      <c r="A71" s="232" t="s">
        <v>96</v>
      </c>
      <c r="B71" s="154"/>
      <c r="C71" s="232"/>
      <c r="D71" s="232"/>
      <c r="E71" s="232"/>
      <c r="F71" s="232"/>
      <c r="G71" s="232"/>
    </row>
    <row r="72" spans="1:15">
      <c r="A72" s="1071" t="s">
        <v>47</v>
      </c>
      <c r="B72" s="1071"/>
      <c r="C72" s="1071"/>
      <c r="D72" s="1071"/>
      <c r="E72" s="1071"/>
      <c r="F72" s="1071"/>
      <c r="G72" s="1071"/>
      <c r="H72" s="1071"/>
      <c r="I72" s="1071"/>
      <c r="J72" s="1071"/>
      <c r="K72" s="1071"/>
      <c r="L72" s="1071"/>
      <c r="M72" s="1071"/>
      <c r="N72" s="1071"/>
      <c r="O72" s="1071"/>
    </row>
    <row r="73" spans="1:15" ht="4.5" customHeight="1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</row>
    <row r="74" spans="1:15" s="152" customFormat="1" ht="15">
      <c r="A74" s="310" t="s">
        <v>22</v>
      </c>
      <c r="B74" s="1022"/>
      <c r="C74" s="1022"/>
      <c r="D74" s="1070" t="s">
        <v>509</v>
      </c>
      <c r="E74" s="1070"/>
      <c r="F74" s="148"/>
      <c r="G74" s="137"/>
      <c r="H74" s="137"/>
      <c r="I74" s="137"/>
      <c r="J74" s="137"/>
    </row>
    <row r="75" spans="1:15" s="152" customFormat="1" ht="15">
      <c r="A75" s="311"/>
      <c r="B75" s="1047" t="s">
        <v>23</v>
      </c>
      <c r="C75" s="1047"/>
      <c r="D75" s="1047" t="s">
        <v>24</v>
      </c>
      <c r="E75" s="1047"/>
      <c r="F75" s="148"/>
      <c r="G75" s="137"/>
      <c r="H75" s="137"/>
      <c r="I75" s="137"/>
      <c r="J75" s="137"/>
    </row>
    <row r="76" spans="1:15" s="152" customFormat="1" ht="15">
      <c r="A76" s="310" t="s">
        <v>287</v>
      </c>
      <c r="B76" s="1025"/>
      <c r="C76" s="1025"/>
      <c r="D76" s="1025" t="s">
        <v>510</v>
      </c>
      <c r="E76" s="1025"/>
      <c r="F76" s="148"/>
      <c r="G76" s="137"/>
      <c r="H76" s="137"/>
      <c r="I76" s="137"/>
      <c r="J76" s="137"/>
    </row>
    <row r="77" spans="1:15" s="152" customFormat="1" ht="15">
      <c r="A77" s="311"/>
      <c r="B77" s="1047" t="s">
        <v>23</v>
      </c>
      <c r="C77" s="1047"/>
      <c r="D77" s="1047" t="s">
        <v>24</v>
      </c>
      <c r="E77" s="1047"/>
      <c r="F77" s="148"/>
      <c r="G77" s="137"/>
      <c r="H77" s="137"/>
      <c r="I77" s="137"/>
      <c r="J77" s="137"/>
    </row>
    <row r="78" spans="1:15" s="152" customFormat="1" ht="15">
      <c r="A78" s="310" t="s">
        <v>291</v>
      </c>
      <c r="B78" s="1022"/>
      <c r="C78" s="1022"/>
      <c r="D78" s="1024"/>
      <c r="E78" s="1024"/>
      <c r="F78" s="148"/>
      <c r="G78" s="137"/>
      <c r="H78" s="137"/>
      <c r="I78" s="137"/>
      <c r="J78" s="137"/>
    </row>
    <row r="79" spans="1:15" s="152" customFormat="1" ht="15">
      <c r="A79" s="312"/>
      <c r="B79" s="1047" t="s">
        <v>23</v>
      </c>
      <c r="C79" s="1047"/>
      <c r="D79" s="1047" t="s">
        <v>24</v>
      </c>
      <c r="E79" s="1047"/>
      <c r="F79" s="148"/>
      <c r="G79" s="137"/>
      <c r="H79" s="137"/>
      <c r="I79" s="137"/>
      <c r="J79" s="137"/>
    </row>
    <row r="80" spans="1:15" s="152" customFormat="1" ht="15.75">
      <c r="A80" s="336" t="s">
        <v>511</v>
      </c>
      <c r="B80" s="337"/>
      <c r="C80" s="337"/>
      <c r="D80" s="337"/>
      <c r="E80" s="337"/>
      <c r="F80" s="337"/>
    </row>
    <row r="81" s="152" customFormat="1" ht="15"/>
  </sheetData>
  <mergeCells count="32">
    <mergeCell ref="B75:C75"/>
    <mergeCell ref="D75:E75"/>
    <mergeCell ref="B79:C79"/>
    <mergeCell ref="D79:E79"/>
    <mergeCell ref="B76:C76"/>
    <mergeCell ref="D76:E76"/>
    <mergeCell ref="B77:C77"/>
    <mergeCell ref="D77:E77"/>
    <mergeCell ref="B78:C78"/>
    <mergeCell ref="D78:E78"/>
    <mergeCell ref="L17:O18"/>
    <mergeCell ref="A72:O72"/>
    <mergeCell ref="B74:C74"/>
    <mergeCell ref="D74:E74"/>
    <mergeCell ref="A15:I15"/>
    <mergeCell ref="A17:A19"/>
    <mergeCell ref="B17:B19"/>
    <mergeCell ref="C17:C19"/>
    <mergeCell ref="D17:G18"/>
    <mergeCell ref="H17:K18"/>
    <mergeCell ref="A13:I13"/>
    <mergeCell ref="L1:O1"/>
    <mergeCell ref="L2:O2"/>
    <mergeCell ref="L3:O3"/>
    <mergeCell ref="A5:O5"/>
    <mergeCell ref="A6:O6"/>
    <mergeCell ref="A7:O7"/>
    <mergeCell ref="A8:O8"/>
    <mergeCell ref="D10:H10"/>
    <mergeCell ref="A11:I11"/>
    <mergeCell ref="A12:I12"/>
    <mergeCell ref="D9:I9"/>
  </mergeCells>
  <pageMargins left="0.70866141732283472" right="0.70866141732283472" top="0.19685039370078741" bottom="0.35433070866141736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4.9989318521683403E-2"/>
  </sheetPr>
  <dimension ref="A1:Q81"/>
  <sheetViews>
    <sheetView view="pageBreakPreview" zoomScale="60" zoomScaleNormal="100" workbookViewId="0">
      <selection activeCell="T51" sqref="T51"/>
    </sheetView>
  </sheetViews>
  <sheetFormatPr defaultRowHeight="12.75"/>
  <cols>
    <col min="1" max="1" width="29" style="228" customWidth="1"/>
    <col min="2" max="2" width="5.85546875" style="229" customWidth="1"/>
    <col min="3" max="3" width="7.7109375" style="228" customWidth="1"/>
    <col min="4" max="7" width="7.28515625" style="228" customWidth="1"/>
    <col min="8" max="9" width="6.85546875" style="228" customWidth="1"/>
    <col min="10" max="11" width="7.7109375" style="228" customWidth="1"/>
    <col min="12" max="15" width="7.85546875" style="228" customWidth="1"/>
    <col min="16" max="255" width="9.140625" style="228"/>
    <col min="256" max="256" width="5.28515625" style="228" customWidth="1"/>
    <col min="257" max="257" width="29" style="228" customWidth="1"/>
    <col min="258" max="258" width="5.42578125" style="228" customWidth="1"/>
    <col min="259" max="259" width="7.7109375" style="228" customWidth="1"/>
    <col min="260" max="263" width="7.28515625" style="228" customWidth="1"/>
    <col min="264" max="265" width="6.85546875" style="228" customWidth="1"/>
    <col min="266" max="267" width="7.7109375" style="228" customWidth="1"/>
    <col min="268" max="271" width="7.85546875" style="228" customWidth="1"/>
    <col min="272" max="511" width="9.140625" style="228"/>
    <col min="512" max="512" width="5.28515625" style="228" customWidth="1"/>
    <col min="513" max="513" width="29" style="228" customWidth="1"/>
    <col min="514" max="514" width="5.42578125" style="228" customWidth="1"/>
    <col min="515" max="515" width="7.7109375" style="228" customWidth="1"/>
    <col min="516" max="519" width="7.28515625" style="228" customWidth="1"/>
    <col min="520" max="521" width="6.85546875" style="228" customWidth="1"/>
    <col min="522" max="523" width="7.7109375" style="228" customWidth="1"/>
    <col min="524" max="527" width="7.85546875" style="228" customWidth="1"/>
    <col min="528" max="767" width="9.140625" style="228"/>
    <col min="768" max="768" width="5.28515625" style="228" customWidth="1"/>
    <col min="769" max="769" width="29" style="228" customWidth="1"/>
    <col min="770" max="770" width="5.42578125" style="228" customWidth="1"/>
    <col min="771" max="771" width="7.7109375" style="228" customWidth="1"/>
    <col min="772" max="775" width="7.28515625" style="228" customWidth="1"/>
    <col min="776" max="777" width="6.85546875" style="228" customWidth="1"/>
    <col min="778" max="779" width="7.7109375" style="228" customWidth="1"/>
    <col min="780" max="783" width="7.85546875" style="228" customWidth="1"/>
    <col min="784" max="1023" width="9.140625" style="228"/>
    <col min="1024" max="1024" width="5.28515625" style="228" customWidth="1"/>
    <col min="1025" max="1025" width="29" style="228" customWidth="1"/>
    <col min="1026" max="1026" width="5.42578125" style="228" customWidth="1"/>
    <col min="1027" max="1027" width="7.7109375" style="228" customWidth="1"/>
    <col min="1028" max="1031" width="7.28515625" style="228" customWidth="1"/>
    <col min="1032" max="1033" width="6.85546875" style="228" customWidth="1"/>
    <col min="1034" max="1035" width="7.7109375" style="228" customWidth="1"/>
    <col min="1036" max="1039" width="7.85546875" style="228" customWidth="1"/>
    <col min="1040" max="1279" width="9.140625" style="228"/>
    <col min="1280" max="1280" width="5.28515625" style="228" customWidth="1"/>
    <col min="1281" max="1281" width="29" style="228" customWidth="1"/>
    <col min="1282" max="1282" width="5.42578125" style="228" customWidth="1"/>
    <col min="1283" max="1283" width="7.7109375" style="228" customWidth="1"/>
    <col min="1284" max="1287" width="7.28515625" style="228" customWidth="1"/>
    <col min="1288" max="1289" width="6.85546875" style="228" customWidth="1"/>
    <col min="1290" max="1291" width="7.7109375" style="228" customWidth="1"/>
    <col min="1292" max="1295" width="7.85546875" style="228" customWidth="1"/>
    <col min="1296" max="1535" width="9.140625" style="228"/>
    <col min="1536" max="1536" width="5.28515625" style="228" customWidth="1"/>
    <col min="1537" max="1537" width="29" style="228" customWidth="1"/>
    <col min="1538" max="1538" width="5.42578125" style="228" customWidth="1"/>
    <col min="1539" max="1539" width="7.7109375" style="228" customWidth="1"/>
    <col min="1540" max="1543" width="7.28515625" style="228" customWidth="1"/>
    <col min="1544" max="1545" width="6.85546875" style="228" customWidth="1"/>
    <col min="1546" max="1547" width="7.7109375" style="228" customWidth="1"/>
    <col min="1548" max="1551" width="7.85546875" style="228" customWidth="1"/>
    <col min="1552" max="1791" width="9.140625" style="228"/>
    <col min="1792" max="1792" width="5.28515625" style="228" customWidth="1"/>
    <col min="1793" max="1793" width="29" style="228" customWidth="1"/>
    <col min="1794" max="1794" width="5.42578125" style="228" customWidth="1"/>
    <col min="1795" max="1795" width="7.7109375" style="228" customWidth="1"/>
    <col min="1796" max="1799" width="7.28515625" style="228" customWidth="1"/>
    <col min="1800" max="1801" width="6.85546875" style="228" customWidth="1"/>
    <col min="1802" max="1803" width="7.7109375" style="228" customWidth="1"/>
    <col min="1804" max="1807" width="7.85546875" style="228" customWidth="1"/>
    <col min="1808" max="2047" width="9.140625" style="228"/>
    <col min="2048" max="2048" width="5.28515625" style="228" customWidth="1"/>
    <col min="2049" max="2049" width="29" style="228" customWidth="1"/>
    <col min="2050" max="2050" width="5.42578125" style="228" customWidth="1"/>
    <col min="2051" max="2051" width="7.7109375" style="228" customWidth="1"/>
    <col min="2052" max="2055" width="7.28515625" style="228" customWidth="1"/>
    <col min="2056" max="2057" width="6.85546875" style="228" customWidth="1"/>
    <col min="2058" max="2059" width="7.7109375" style="228" customWidth="1"/>
    <col min="2060" max="2063" width="7.85546875" style="228" customWidth="1"/>
    <col min="2064" max="2303" width="9.140625" style="228"/>
    <col min="2304" max="2304" width="5.28515625" style="228" customWidth="1"/>
    <col min="2305" max="2305" width="29" style="228" customWidth="1"/>
    <col min="2306" max="2306" width="5.42578125" style="228" customWidth="1"/>
    <col min="2307" max="2307" width="7.7109375" style="228" customWidth="1"/>
    <col min="2308" max="2311" width="7.28515625" style="228" customWidth="1"/>
    <col min="2312" max="2313" width="6.85546875" style="228" customWidth="1"/>
    <col min="2314" max="2315" width="7.7109375" style="228" customWidth="1"/>
    <col min="2316" max="2319" width="7.85546875" style="228" customWidth="1"/>
    <col min="2320" max="2559" width="9.140625" style="228"/>
    <col min="2560" max="2560" width="5.28515625" style="228" customWidth="1"/>
    <col min="2561" max="2561" width="29" style="228" customWidth="1"/>
    <col min="2562" max="2562" width="5.42578125" style="228" customWidth="1"/>
    <col min="2563" max="2563" width="7.7109375" style="228" customWidth="1"/>
    <col min="2564" max="2567" width="7.28515625" style="228" customWidth="1"/>
    <col min="2568" max="2569" width="6.85546875" style="228" customWidth="1"/>
    <col min="2570" max="2571" width="7.7109375" style="228" customWidth="1"/>
    <col min="2572" max="2575" width="7.85546875" style="228" customWidth="1"/>
    <col min="2576" max="2815" width="9.140625" style="228"/>
    <col min="2816" max="2816" width="5.28515625" style="228" customWidth="1"/>
    <col min="2817" max="2817" width="29" style="228" customWidth="1"/>
    <col min="2818" max="2818" width="5.42578125" style="228" customWidth="1"/>
    <col min="2819" max="2819" width="7.7109375" style="228" customWidth="1"/>
    <col min="2820" max="2823" width="7.28515625" style="228" customWidth="1"/>
    <col min="2824" max="2825" width="6.85546875" style="228" customWidth="1"/>
    <col min="2826" max="2827" width="7.7109375" style="228" customWidth="1"/>
    <col min="2828" max="2831" width="7.85546875" style="228" customWidth="1"/>
    <col min="2832" max="3071" width="9.140625" style="228"/>
    <col min="3072" max="3072" width="5.28515625" style="228" customWidth="1"/>
    <col min="3073" max="3073" width="29" style="228" customWidth="1"/>
    <col min="3074" max="3074" width="5.42578125" style="228" customWidth="1"/>
    <col min="3075" max="3075" width="7.7109375" style="228" customWidth="1"/>
    <col min="3076" max="3079" width="7.28515625" style="228" customWidth="1"/>
    <col min="3080" max="3081" width="6.85546875" style="228" customWidth="1"/>
    <col min="3082" max="3083" width="7.7109375" style="228" customWidth="1"/>
    <col min="3084" max="3087" width="7.85546875" style="228" customWidth="1"/>
    <col min="3088" max="3327" width="9.140625" style="228"/>
    <col min="3328" max="3328" width="5.28515625" style="228" customWidth="1"/>
    <col min="3329" max="3329" width="29" style="228" customWidth="1"/>
    <col min="3330" max="3330" width="5.42578125" style="228" customWidth="1"/>
    <col min="3331" max="3331" width="7.7109375" style="228" customWidth="1"/>
    <col min="3332" max="3335" width="7.28515625" style="228" customWidth="1"/>
    <col min="3336" max="3337" width="6.85546875" style="228" customWidth="1"/>
    <col min="3338" max="3339" width="7.7109375" style="228" customWidth="1"/>
    <col min="3340" max="3343" width="7.85546875" style="228" customWidth="1"/>
    <col min="3344" max="3583" width="9.140625" style="228"/>
    <col min="3584" max="3584" width="5.28515625" style="228" customWidth="1"/>
    <col min="3585" max="3585" width="29" style="228" customWidth="1"/>
    <col min="3586" max="3586" width="5.42578125" style="228" customWidth="1"/>
    <col min="3587" max="3587" width="7.7109375" style="228" customWidth="1"/>
    <col min="3588" max="3591" width="7.28515625" style="228" customWidth="1"/>
    <col min="3592" max="3593" width="6.85546875" style="228" customWidth="1"/>
    <col min="3594" max="3595" width="7.7109375" style="228" customWidth="1"/>
    <col min="3596" max="3599" width="7.85546875" style="228" customWidth="1"/>
    <col min="3600" max="3839" width="9.140625" style="228"/>
    <col min="3840" max="3840" width="5.28515625" style="228" customWidth="1"/>
    <col min="3841" max="3841" width="29" style="228" customWidth="1"/>
    <col min="3842" max="3842" width="5.42578125" style="228" customWidth="1"/>
    <col min="3843" max="3843" width="7.7109375" style="228" customWidth="1"/>
    <col min="3844" max="3847" width="7.28515625" style="228" customWidth="1"/>
    <col min="3848" max="3849" width="6.85546875" style="228" customWidth="1"/>
    <col min="3850" max="3851" width="7.7109375" style="228" customWidth="1"/>
    <col min="3852" max="3855" width="7.85546875" style="228" customWidth="1"/>
    <col min="3856" max="4095" width="9.140625" style="228"/>
    <col min="4096" max="4096" width="5.28515625" style="228" customWidth="1"/>
    <col min="4097" max="4097" width="29" style="228" customWidth="1"/>
    <col min="4098" max="4098" width="5.42578125" style="228" customWidth="1"/>
    <col min="4099" max="4099" width="7.7109375" style="228" customWidth="1"/>
    <col min="4100" max="4103" width="7.28515625" style="228" customWidth="1"/>
    <col min="4104" max="4105" width="6.85546875" style="228" customWidth="1"/>
    <col min="4106" max="4107" width="7.7109375" style="228" customWidth="1"/>
    <col min="4108" max="4111" width="7.85546875" style="228" customWidth="1"/>
    <col min="4112" max="4351" width="9.140625" style="228"/>
    <col min="4352" max="4352" width="5.28515625" style="228" customWidth="1"/>
    <col min="4353" max="4353" width="29" style="228" customWidth="1"/>
    <col min="4354" max="4354" width="5.42578125" style="228" customWidth="1"/>
    <col min="4355" max="4355" width="7.7109375" style="228" customWidth="1"/>
    <col min="4356" max="4359" width="7.28515625" style="228" customWidth="1"/>
    <col min="4360" max="4361" width="6.85546875" style="228" customWidth="1"/>
    <col min="4362" max="4363" width="7.7109375" style="228" customWidth="1"/>
    <col min="4364" max="4367" width="7.85546875" style="228" customWidth="1"/>
    <col min="4368" max="4607" width="9.140625" style="228"/>
    <col min="4608" max="4608" width="5.28515625" style="228" customWidth="1"/>
    <col min="4609" max="4609" width="29" style="228" customWidth="1"/>
    <col min="4610" max="4610" width="5.42578125" style="228" customWidth="1"/>
    <col min="4611" max="4611" width="7.7109375" style="228" customWidth="1"/>
    <col min="4612" max="4615" width="7.28515625" style="228" customWidth="1"/>
    <col min="4616" max="4617" width="6.85546875" style="228" customWidth="1"/>
    <col min="4618" max="4619" width="7.7109375" style="228" customWidth="1"/>
    <col min="4620" max="4623" width="7.85546875" style="228" customWidth="1"/>
    <col min="4624" max="4863" width="9.140625" style="228"/>
    <col min="4864" max="4864" width="5.28515625" style="228" customWidth="1"/>
    <col min="4865" max="4865" width="29" style="228" customWidth="1"/>
    <col min="4866" max="4866" width="5.42578125" style="228" customWidth="1"/>
    <col min="4867" max="4867" width="7.7109375" style="228" customWidth="1"/>
    <col min="4868" max="4871" width="7.28515625" style="228" customWidth="1"/>
    <col min="4872" max="4873" width="6.85546875" style="228" customWidth="1"/>
    <col min="4874" max="4875" width="7.7109375" style="228" customWidth="1"/>
    <col min="4876" max="4879" width="7.85546875" style="228" customWidth="1"/>
    <col min="4880" max="5119" width="9.140625" style="228"/>
    <col min="5120" max="5120" width="5.28515625" style="228" customWidth="1"/>
    <col min="5121" max="5121" width="29" style="228" customWidth="1"/>
    <col min="5122" max="5122" width="5.42578125" style="228" customWidth="1"/>
    <col min="5123" max="5123" width="7.7109375" style="228" customWidth="1"/>
    <col min="5124" max="5127" width="7.28515625" style="228" customWidth="1"/>
    <col min="5128" max="5129" width="6.85546875" style="228" customWidth="1"/>
    <col min="5130" max="5131" width="7.7109375" style="228" customWidth="1"/>
    <col min="5132" max="5135" width="7.85546875" style="228" customWidth="1"/>
    <col min="5136" max="5375" width="9.140625" style="228"/>
    <col min="5376" max="5376" width="5.28515625" style="228" customWidth="1"/>
    <col min="5377" max="5377" width="29" style="228" customWidth="1"/>
    <col min="5378" max="5378" width="5.42578125" style="228" customWidth="1"/>
    <col min="5379" max="5379" width="7.7109375" style="228" customWidth="1"/>
    <col min="5380" max="5383" width="7.28515625" style="228" customWidth="1"/>
    <col min="5384" max="5385" width="6.85546875" style="228" customWidth="1"/>
    <col min="5386" max="5387" width="7.7109375" style="228" customWidth="1"/>
    <col min="5388" max="5391" width="7.85546875" style="228" customWidth="1"/>
    <col min="5392" max="5631" width="9.140625" style="228"/>
    <col min="5632" max="5632" width="5.28515625" style="228" customWidth="1"/>
    <col min="5633" max="5633" width="29" style="228" customWidth="1"/>
    <col min="5634" max="5634" width="5.42578125" style="228" customWidth="1"/>
    <col min="5635" max="5635" width="7.7109375" style="228" customWidth="1"/>
    <col min="5636" max="5639" width="7.28515625" style="228" customWidth="1"/>
    <col min="5640" max="5641" width="6.85546875" style="228" customWidth="1"/>
    <col min="5642" max="5643" width="7.7109375" style="228" customWidth="1"/>
    <col min="5644" max="5647" width="7.85546875" style="228" customWidth="1"/>
    <col min="5648" max="5887" width="9.140625" style="228"/>
    <col min="5888" max="5888" width="5.28515625" style="228" customWidth="1"/>
    <col min="5889" max="5889" width="29" style="228" customWidth="1"/>
    <col min="5890" max="5890" width="5.42578125" style="228" customWidth="1"/>
    <col min="5891" max="5891" width="7.7109375" style="228" customWidth="1"/>
    <col min="5892" max="5895" width="7.28515625" style="228" customWidth="1"/>
    <col min="5896" max="5897" width="6.85546875" style="228" customWidth="1"/>
    <col min="5898" max="5899" width="7.7109375" style="228" customWidth="1"/>
    <col min="5900" max="5903" width="7.85546875" style="228" customWidth="1"/>
    <col min="5904" max="6143" width="9.140625" style="228"/>
    <col min="6144" max="6144" width="5.28515625" style="228" customWidth="1"/>
    <col min="6145" max="6145" width="29" style="228" customWidth="1"/>
    <col min="6146" max="6146" width="5.42578125" style="228" customWidth="1"/>
    <col min="6147" max="6147" width="7.7109375" style="228" customWidth="1"/>
    <col min="6148" max="6151" width="7.28515625" style="228" customWidth="1"/>
    <col min="6152" max="6153" width="6.85546875" style="228" customWidth="1"/>
    <col min="6154" max="6155" width="7.7109375" style="228" customWidth="1"/>
    <col min="6156" max="6159" width="7.85546875" style="228" customWidth="1"/>
    <col min="6160" max="6399" width="9.140625" style="228"/>
    <col min="6400" max="6400" width="5.28515625" style="228" customWidth="1"/>
    <col min="6401" max="6401" width="29" style="228" customWidth="1"/>
    <col min="6402" max="6402" width="5.42578125" style="228" customWidth="1"/>
    <col min="6403" max="6403" width="7.7109375" style="228" customWidth="1"/>
    <col min="6404" max="6407" width="7.28515625" style="228" customWidth="1"/>
    <col min="6408" max="6409" width="6.85546875" style="228" customWidth="1"/>
    <col min="6410" max="6411" width="7.7109375" style="228" customWidth="1"/>
    <col min="6412" max="6415" width="7.85546875" style="228" customWidth="1"/>
    <col min="6416" max="6655" width="9.140625" style="228"/>
    <col min="6656" max="6656" width="5.28515625" style="228" customWidth="1"/>
    <col min="6657" max="6657" width="29" style="228" customWidth="1"/>
    <col min="6658" max="6658" width="5.42578125" style="228" customWidth="1"/>
    <col min="6659" max="6659" width="7.7109375" style="228" customWidth="1"/>
    <col min="6660" max="6663" width="7.28515625" style="228" customWidth="1"/>
    <col min="6664" max="6665" width="6.85546875" style="228" customWidth="1"/>
    <col min="6666" max="6667" width="7.7109375" style="228" customWidth="1"/>
    <col min="6668" max="6671" width="7.85546875" style="228" customWidth="1"/>
    <col min="6672" max="6911" width="9.140625" style="228"/>
    <col min="6912" max="6912" width="5.28515625" style="228" customWidth="1"/>
    <col min="6913" max="6913" width="29" style="228" customWidth="1"/>
    <col min="6914" max="6914" width="5.42578125" style="228" customWidth="1"/>
    <col min="6915" max="6915" width="7.7109375" style="228" customWidth="1"/>
    <col min="6916" max="6919" width="7.28515625" style="228" customWidth="1"/>
    <col min="6920" max="6921" width="6.85546875" style="228" customWidth="1"/>
    <col min="6922" max="6923" width="7.7109375" style="228" customWidth="1"/>
    <col min="6924" max="6927" width="7.85546875" style="228" customWidth="1"/>
    <col min="6928" max="7167" width="9.140625" style="228"/>
    <col min="7168" max="7168" width="5.28515625" style="228" customWidth="1"/>
    <col min="7169" max="7169" width="29" style="228" customWidth="1"/>
    <col min="7170" max="7170" width="5.42578125" style="228" customWidth="1"/>
    <col min="7171" max="7171" width="7.7109375" style="228" customWidth="1"/>
    <col min="7172" max="7175" width="7.28515625" style="228" customWidth="1"/>
    <col min="7176" max="7177" width="6.85546875" style="228" customWidth="1"/>
    <col min="7178" max="7179" width="7.7109375" style="228" customWidth="1"/>
    <col min="7180" max="7183" width="7.85546875" style="228" customWidth="1"/>
    <col min="7184" max="7423" width="9.140625" style="228"/>
    <col min="7424" max="7424" width="5.28515625" style="228" customWidth="1"/>
    <col min="7425" max="7425" width="29" style="228" customWidth="1"/>
    <col min="7426" max="7426" width="5.42578125" style="228" customWidth="1"/>
    <col min="7427" max="7427" width="7.7109375" style="228" customWidth="1"/>
    <col min="7428" max="7431" width="7.28515625" style="228" customWidth="1"/>
    <col min="7432" max="7433" width="6.85546875" style="228" customWidth="1"/>
    <col min="7434" max="7435" width="7.7109375" style="228" customWidth="1"/>
    <col min="7436" max="7439" width="7.85546875" style="228" customWidth="1"/>
    <col min="7440" max="7679" width="9.140625" style="228"/>
    <col min="7680" max="7680" width="5.28515625" style="228" customWidth="1"/>
    <col min="7681" max="7681" width="29" style="228" customWidth="1"/>
    <col min="7682" max="7682" width="5.42578125" style="228" customWidth="1"/>
    <col min="7683" max="7683" width="7.7109375" style="228" customWidth="1"/>
    <col min="7684" max="7687" width="7.28515625" style="228" customWidth="1"/>
    <col min="7688" max="7689" width="6.85546875" style="228" customWidth="1"/>
    <col min="7690" max="7691" width="7.7109375" style="228" customWidth="1"/>
    <col min="7692" max="7695" width="7.85546875" style="228" customWidth="1"/>
    <col min="7696" max="7935" width="9.140625" style="228"/>
    <col min="7936" max="7936" width="5.28515625" style="228" customWidth="1"/>
    <col min="7937" max="7937" width="29" style="228" customWidth="1"/>
    <col min="7938" max="7938" width="5.42578125" style="228" customWidth="1"/>
    <col min="7939" max="7939" width="7.7109375" style="228" customWidth="1"/>
    <col min="7940" max="7943" width="7.28515625" style="228" customWidth="1"/>
    <col min="7944" max="7945" width="6.85546875" style="228" customWidth="1"/>
    <col min="7946" max="7947" width="7.7109375" style="228" customWidth="1"/>
    <col min="7948" max="7951" width="7.85546875" style="228" customWidth="1"/>
    <col min="7952" max="8191" width="9.140625" style="228"/>
    <col min="8192" max="8192" width="5.28515625" style="228" customWidth="1"/>
    <col min="8193" max="8193" width="29" style="228" customWidth="1"/>
    <col min="8194" max="8194" width="5.42578125" style="228" customWidth="1"/>
    <col min="8195" max="8195" width="7.7109375" style="228" customWidth="1"/>
    <col min="8196" max="8199" width="7.28515625" style="228" customWidth="1"/>
    <col min="8200" max="8201" width="6.85546875" style="228" customWidth="1"/>
    <col min="8202" max="8203" width="7.7109375" style="228" customWidth="1"/>
    <col min="8204" max="8207" width="7.85546875" style="228" customWidth="1"/>
    <col min="8208" max="8447" width="9.140625" style="228"/>
    <col min="8448" max="8448" width="5.28515625" style="228" customWidth="1"/>
    <col min="8449" max="8449" width="29" style="228" customWidth="1"/>
    <col min="8450" max="8450" width="5.42578125" style="228" customWidth="1"/>
    <col min="8451" max="8451" width="7.7109375" style="228" customWidth="1"/>
    <col min="8452" max="8455" width="7.28515625" style="228" customWidth="1"/>
    <col min="8456" max="8457" width="6.85546875" style="228" customWidth="1"/>
    <col min="8458" max="8459" width="7.7109375" style="228" customWidth="1"/>
    <col min="8460" max="8463" width="7.85546875" style="228" customWidth="1"/>
    <col min="8464" max="8703" width="9.140625" style="228"/>
    <col min="8704" max="8704" width="5.28515625" style="228" customWidth="1"/>
    <col min="8705" max="8705" width="29" style="228" customWidth="1"/>
    <col min="8706" max="8706" width="5.42578125" style="228" customWidth="1"/>
    <col min="8707" max="8707" width="7.7109375" style="228" customWidth="1"/>
    <col min="8708" max="8711" width="7.28515625" style="228" customWidth="1"/>
    <col min="8712" max="8713" width="6.85546875" style="228" customWidth="1"/>
    <col min="8714" max="8715" width="7.7109375" style="228" customWidth="1"/>
    <col min="8716" max="8719" width="7.85546875" style="228" customWidth="1"/>
    <col min="8720" max="8959" width="9.140625" style="228"/>
    <col min="8960" max="8960" width="5.28515625" style="228" customWidth="1"/>
    <col min="8961" max="8961" width="29" style="228" customWidth="1"/>
    <col min="8962" max="8962" width="5.42578125" style="228" customWidth="1"/>
    <col min="8963" max="8963" width="7.7109375" style="228" customWidth="1"/>
    <col min="8964" max="8967" width="7.28515625" style="228" customWidth="1"/>
    <col min="8968" max="8969" width="6.85546875" style="228" customWidth="1"/>
    <col min="8970" max="8971" width="7.7109375" style="228" customWidth="1"/>
    <col min="8972" max="8975" width="7.85546875" style="228" customWidth="1"/>
    <col min="8976" max="9215" width="9.140625" style="228"/>
    <col min="9216" max="9216" width="5.28515625" style="228" customWidth="1"/>
    <col min="9217" max="9217" width="29" style="228" customWidth="1"/>
    <col min="9218" max="9218" width="5.42578125" style="228" customWidth="1"/>
    <col min="9219" max="9219" width="7.7109375" style="228" customWidth="1"/>
    <col min="9220" max="9223" width="7.28515625" style="228" customWidth="1"/>
    <col min="9224" max="9225" width="6.85546875" style="228" customWidth="1"/>
    <col min="9226" max="9227" width="7.7109375" style="228" customWidth="1"/>
    <col min="9228" max="9231" width="7.85546875" style="228" customWidth="1"/>
    <col min="9232" max="9471" width="9.140625" style="228"/>
    <col min="9472" max="9472" width="5.28515625" style="228" customWidth="1"/>
    <col min="9473" max="9473" width="29" style="228" customWidth="1"/>
    <col min="9474" max="9474" width="5.42578125" style="228" customWidth="1"/>
    <col min="9475" max="9475" width="7.7109375" style="228" customWidth="1"/>
    <col min="9476" max="9479" width="7.28515625" style="228" customWidth="1"/>
    <col min="9480" max="9481" width="6.85546875" style="228" customWidth="1"/>
    <col min="9482" max="9483" width="7.7109375" style="228" customWidth="1"/>
    <col min="9484" max="9487" width="7.85546875" style="228" customWidth="1"/>
    <col min="9488" max="9727" width="9.140625" style="228"/>
    <col min="9728" max="9728" width="5.28515625" style="228" customWidth="1"/>
    <col min="9729" max="9729" width="29" style="228" customWidth="1"/>
    <col min="9730" max="9730" width="5.42578125" style="228" customWidth="1"/>
    <col min="9731" max="9731" width="7.7109375" style="228" customWidth="1"/>
    <col min="9732" max="9735" width="7.28515625" style="228" customWidth="1"/>
    <col min="9736" max="9737" width="6.85546875" style="228" customWidth="1"/>
    <col min="9738" max="9739" width="7.7109375" style="228" customWidth="1"/>
    <col min="9740" max="9743" width="7.85546875" style="228" customWidth="1"/>
    <col min="9744" max="9983" width="9.140625" style="228"/>
    <col min="9984" max="9984" width="5.28515625" style="228" customWidth="1"/>
    <col min="9985" max="9985" width="29" style="228" customWidth="1"/>
    <col min="9986" max="9986" width="5.42578125" style="228" customWidth="1"/>
    <col min="9987" max="9987" width="7.7109375" style="228" customWidth="1"/>
    <col min="9988" max="9991" width="7.28515625" style="228" customWidth="1"/>
    <col min="9992" max="9993" width="6.85546875" style="228" customWidth="1"/>
    <col min="9994" max="9995" width="7.7109375" style="228" customWidth="1"/>
    <col min="9996" max="9999" width="7.85546875" style="228" customWidth="1"/>
    <col min="10000" max="10239" width="9.140625" style="228"/>
    <col min="10240" max="10240" width="5.28515625" style="228" customWidth="1"/>
    <col min="10241" max="10241" width="29" style="228" customWidth="1"/>
    <col min="10242" max="10242" width="5.42578125" style="228" customWidth="1"/>
    <col min="10243" max="10243" width="7.7109375" style="228" customWidth="1"/>
    <col min="10244" max="10247" width="7.28515625" style="228" customWidth="1"/>
    <col min="10248" max="10249" width="6.85546875" style="228" customWidth="1"/>
    <col min="10250" max="10251" width="7.7109375" style="228" customWidth="1"/>
    <col min="10252" max="10255" width="7.85546875" style="228" customWidth="1"/>
    <col min="10256" max="10495" width="9.140625" style="228"/>
    <col min="10496" max="10496" width="5.28515625" style="228" customWidth="1"/>
    <col min="10497" max="10497" width="29" style="228" customWidth="1"/>
    <col min="10498" max="10498" width="5.42578125" style="228" customWidth="1"/>
    <col min="10499" max="10499" width="7.7109375" style="228" customWidth="1"/>
    <col min="10500" max="10503" width="7.28515625" style="228" customWidth="1"/>
    <col min="10504" max="10505" width="6.85546875" style="228" customWidth="1"/>
    <col min="10506" max="10507" width="7.7109375" style="228" customWidth="1"/>
    <col min="10508" max="10511" width="7.85546875" style="228" customWidth="1"/>
    <col min="10512" max="10751" width="9.140625" style="228"/>
    <col min="10752" max="10752" width="5.28515625" style="228" customWidth="1"/>
    <col min="10753" max="10753" width="29" style="228" customWidth="1"/>
    <col min="10754" max="10754" width="5.42578125" style="228" customWidth="1"/>
    <col min="10755" max="10755" width="7.7109375" style="228" customWidth="1"/>
    <col min="10756" max="10759" width="7.28515625" style="228" customWidth="1"/>
    <col min="10760" max="10761" width="6.85546875" style="228" customWidth="1"/>
    <col min="10762" max="10763" width="7.7109375" style="228" customWidth="1"/>
    <col min="10764" max="10767" width="7.85546875" style="228" customWidth="1"/>
    <col min="10768" max="11007" width="9.140625" style="228"/>
    <col min="11008" max="11008" width="5.28515625" style="228" customWidth="1"/>
    <col min="11009" max="11009" width="29" style="228" customWidth="1"/>
    <col min="11010" max="11010" width="5.42578125" style="228" customWidth="1"/>
    <col min="11011" max="11011" width="7.7109375" style="228" customWidth="1"/>
    <col min="11012" max="11015" width="7.28515625" style="228" customWidth="1"/>
    <col min="11016" max="11017" width="6.85546875" style="228" customWidth="1"/>
    <col min="11018" max="11019" width="7.7109375" style="228" customWidth="1"/>
    <col min="11020" max="11023" width="7.85546875" style="228" customWidth="1"/>
    <col min="11024" max="11263" width="9.140625" style="228"/>
    <col min="11264" max="11264" width="5.28515625" style="228" customWidth="1"/>
    <col min="11265" max="11265" width="29" style="228" customWidth="1"/>
    <col min="11266" max="11266" width="5.42578125" style="228" customWidth="1"/>
    <col min="11267" max="11267" width="7.7109375" style="228" customWidth="1"/>
    <col min="11268" max="11271" width="7.28515625" style="228" customWidth="1"/>
    <col min="11272" max="11273" width="6.85546875" style="228" customWidth="1"/>
    <col min="11274" max="11275" width="7.7109375" style="228" customWidth="1"/>
    <col min="11276" max="11279" width="7.85546875" style="228" customWidth="1"/>
    <col min="11280" max="11519" width="9.140625" style="228"/>
    <col min="11520" max="11520" width="5.28515625" style="228" customWidth="1"/>
    <col min="11521" max="11521" width="29" style="228" customWidth="1"/>
    <col min="11522" max="11522" width="5.42578125" style="228" customWidth="1"/>
    <col min="11523" max="11523" width="7.7109375" style="228" customWidth="1"/>
    <col min="11524" max="11527" width="7.28515625" style="228" customWidth="1"/>
    <col min="11528" max="11529" width="6.85546875" style="228" customWidth="1"/>
    <col min="11530" max="11531" width="7.7109375" style="228" customWidth="1"/>
    <col min="11532" max="11535" width="7.85546875" style="228" customWidth="1"/>
    <col min="11536" max="11775" width="9.140625" style="228"/>
    <col min="11776" max="11776" width="5.28515625" style="228" customWidth="1"/>
    <col min="11777" max="11777" width="29" style="228" customWidth="1"/>
    <col min="11778" max="11778" width="5.42578125" style="228" customWidth="1"/>
    <col min="11779" max="11779" width="7.7109375" style="228" customWidth="1"/>
    <col min="11780" max="11783" width="7.28515625" style="228" customWidth="1"/>
    <col min="11784" max="11785" width="6.85546875" style="228" customWidth="1"/>
    <col min="11786" max="11787" width="7.7109375" style="228" customWidth="1"/>
    <col min="11788" max="11791" width="7.85546875" style="228" customWidth="1"/>
    <col min="11792" max="12031" width="9.140625" style="228"/>
    <col min="12032" max="12032" width="5.28515625" style="228" customWidth="1"/>
    <col min="12033" max="12033" width="29" style="228" customWidth="1"/>
    <col min="12034" max="12034" width="5.42578125" style="228" customWidth="1"/>
    <col min="12035" max="12035" width="7.7109375" style="228" customWidth="1"/>
    <col min="12036" max="12039" width="7.28515625" style="228" customWidth="1"/>
    <col min="12040" max="12041" width="6.85546875" style="228" customWidth="1"/>
    <col min="12042" max="12043" width="7.7109375" style="228" customWidth="1"/>
    <col min="12044" max="12047" width="7.85546875" style="228" customWidth="1"/>
    <col min="12048" max="12287" width="9.140625" style="228"/>
    <col min="12288" max="12288" width="5.28515625" style="228" customWidth="1"/>
    <col min="12289" max="12289" width="29" style="228" customWidth="1"/>
    <col min="12290" max="12290" width="5.42578125" style="228" customWidth="1"/>
    <col min="12291" max="12291" width="7.7109375" style="228" customWidth="1"/>
    <col min="12292" max="12295" width="7.28515625" style="228" customWidth="1"/>
    <col min="12296" max="12297" width="6.85546875" style="228" customWidth="1"/>
    <col min="12298" max="12299" width="7.7109375" style="228" customWidth="1"/>
    <col min="12300" max="12303" width="7.85546875" style="228" customWidth="1"/>
    <col min="12304" max="12543" width="9.140625" style="228"/>
    <col min="12544" max="12544" width="5.28515625" style="228" customWidth="1"/>
    <col min="12545" max="12545" width="29" style="228" customWidth="1"/>
    <col min="12546" max="12546" width="5.42578125" style="228" customWidth="1"/>
    <col min="12547" max="12547" width="7.7109375" style="228" customWidth="1"/>
    <col min="12548" max="12551" width="7.28515625" style="228" customWidth="1"/>
    <col min="12552" max="12553" width="6.85546875" style="228" customWidth="1"/>
    <col min="12554" max="12555" width="7.7109375" style="228" customWidth="1"/>
    <col min="12556" max="12559" width="7.85546875" style="228" customWidth="1"/>
    <col min="12560" max="12799" width="9.140625" style="228"/>
    <col min="12800" max="12800" width="5.28515625" style="228" customWidth="1"/>
    <col min="12801" max="12801" width="29" style="228" customWidth="1"/>
    <col min="12802" max="12802" width="5.42578125" style="228" customWidth="1"/>
    <col min="12803" max="12803" width="7.7109375" style="228" customWidth="1"/>
    <col min="12804" max="12807" width="7.28515625" style="228" customWidth="1"/>
    <col min="12808" max="12809" width="6.85546875" style="228" customWidth="1"/>
    <col min="12810" max="12811" width="7.7109375" style="228" customWidth="1"/>
    <col min="12812" max="12815" width="7.85546875" style="228" customWidth="1"/>
    <col min="12816" max="13055" width="9.140625" style="228"/>
    <col min="13056" max="13056" width="5.28515625" style="228" customWidth="1"/>
    <col min="13057" max="13057" width="29" style="228" customWidth="1"/>
    <col min="13058" max="13058" width="5.42578125" style="228" customWidth="1"/>
    <col min="13059" max="13059" width="7.7109375" style="228" customWidth="1"/>
    <col min="13060" max="13063" width="7.28515625" style="228" customWidth="1"/>
    <col min="13064" max="13065" width="6.85546875" style="228" customWidth="1"/>
    <col min="13066" max="13067" width="7.7109375" style="228" customWidth="1"/>
    <col min="13068" max="13071" width="7.85546875" style="228" customWidth="1"/>
    <col min="13072" max="13311" width="9.140625" style="228"/>
    <col min="13312" max="13312" width="5.28515625" style="228" customWidth="1"/>
    <col min="13313" max="13313" width="29" style="228" customWidth="1"/>
    <col min="13314" max="13314" width="5.42578125" style="228" customWidth="1"/>
    <col min="13315" max="13315" width="7.7109375" style="228" customWidth="1"/>
    <col min="13316" max="13319" width="7.28515625" style="228" customWidth="1"/>
    <col min="13320" max="13321" width="6.85546875" style="228" customWidth="1"/>
    <col min="13322" max="13323" width="7.7109375" style="228" customWidth="1"/>
    <col min="13324" max="13327" width="7.85546875" style="228" customWidth="1"/>
    <col min="13328" max="13567" width="9.140625" style="228"/>
    <col min="13568" max="13568" width="5.28515625" style="228" customWidth="1"/>
    <col min="13569" max="13569" width="29" style="228" customWidth="1"/>
    <col min="13570" max="13570" width="5.42578125" style="228" customWidth="1"/>
    <col min="13571" max="13571" width="7.7109375" style="228" customWidth="1"/>
    <col min="13572" max="13575" width="7.28515625" style="228" customWidth="1"/>
    <col min="13576" max="13577" width="6.85546875" style="228" customWidth="1"/>
    <col min="13578" max="13579" width="7.7109375" style="228" customWidth="1"/>
    <col min="13580" max="13583" width="7.85546875" style="228" customWidth="1"/>
    <col min="13584" max="13823" width="9.140625" style="228"/>
    <col min="13824" max="13824" width="5.28515625" style="228" customWidth="1"/>
    <col min="13825" max="13825" width="29" style="228" customWidth="1"/>
    <col min="13826" max="13826" width="5.42578125" style="228" customWidth="1"/>
    <col min="13827" max="13827" width="7.7109375" style="228" customWidth="1"/>
    <col min="13828" max="13831" width="7.28515625" style="228" customWidth="1"/>
    <col min="13832" max="13833" width="6.85546875" style="228" customWidth="1"/>
    <col min="13834" max="13835" width="7.7109375" style="228" customWidth="1"/>
    <col min="13836" max="13839" width="7.85546875" style="228" customWidth="1"/>
    <col min="13840" max="14079" width="9.140625" style="228"/>
    <col min="14080" max="14080" width="5.28515625" style="228" customWidth="1"/>
    <col min="14081" max="14081" width="29" style="228" customWidth="1"/>
    <col min="14082" max="14082" width="5.42578125" style="228" customWidth="1"/>
    <col min="14083" max="14083" width="7.7109375" style="228" customWidth="1"/>
    <col min="14084" max="14087" width="7.28515625" style="228" customWidth="1"/>
    <col min="14088" max="14089" width="6.85546875" style="228" customWidth="1"/>
    <col min="14090" max="14091" width="7.7109375" style="228" customWidth="1"/>
    <col min="14092" max="14095" width="7.85546875" style="228" customWidth="1"/>
    <col min="14096" max="14335" width="9.140625" style="228"/>
    <col min="14336" max="14336" width="5.28515625" style="228" customWidth="1"/>
    <col min="14337" max="14337" width="29" style="228" customWidth="1"/>
    <col min="14338" max="14338" width="5.42578125" style="228" customWidth="1"/>
    <col min="14339" max="14339" width="7.7109375" style="228" customWidth="1"/>
    <col min="14340" max="14343" width="7.28515625" style="228" customWidth="1"/>
    <col min="14344" max="14345" width="6.85546875" style="228" customWidth="1"/>
    <col min="14346" max="14347" width="7.7109375" style="228" customWidth="1"/>
    <col min="14348" max="14351" width="7.85546875" style="228" customWidth="1"/>
    <col min="14352" max="14591" width="9.140625" style="228"/>
    <col min="14592" max="14592" width="5.28515625" style="228" customWidth="1"/>
    <col min="14593" max="14593" width="29" style="228" customWidth="1"/>
    <col min="14594" max="14594" width="5.42578125" style="228" customWidth="1"/>
    <col min="14595" max="14595" width="7.7109375" style="228" customWidth="1"/>
    <col min="14596" max="14599" width="7.28515625" style="228" customWidth="1"/>
    <col min="14600" max="14601" width="6.85546875" style="228" customWidth="1"/>
    <col min="14602" max="14603" width="7.7109375" style="228" customWidth="1"/>
    <col min="14604" max="14607" width="7.85546875" style="228" customWidth="1"/>
    <col min="14608" max="14847" width="9.140625" style="228"/>
    <col min="14848" max="14848" width="5.28515625" style="228" customWidth="1"/>
    <col min="14849" max="14849" width="29" style="228" customWidth="1"/>
    <col min="14850" max="14850" width="5.42578125" style="228" customWidth="1"/>
    <col min="14851" max="14851" width="7.7109375" style="228" customWidth="1"/>
    <col min="14852" max="14855" width="7.28515625" style="228" customWidth="1"/>
    <col min="14856" max="14857" width="6.85546875" style="228" customWidth="1"/>
    <col min="14858" max="14859" width="7.7109375" style="228" customWidth="1"/>
    <col min="14860" max="14863" width="7.85546875" style="228" customWidth="1"/>
    <col min="14864" max="15103" width="9.140625" style="228"/>
    <col min="15104" max="15104" width="5.28515625" style="228" customWidth="1"/>
    <col min="15105" max="15105" width="29" style="228" customWidth="1"/>
    <col min="15106" max="15106" width="5.42578125" style="228" customWidth="1"/>
    <col min="15107" max="15107" width="7.7109375" style="228" customWidth="1"/>
    <col min="15108" max="15111" width="7.28515625" style="228" customWidth="1"/>
    <col min="15112" max="15113" width="6.85546875" style="228" customWidth="1"/>
    <col min="15114" max="15115" width="7.7109375" style="228" customWidth="1"/>
    <col min="15116" max="15119" width="7.85546875" style="228" customWidth="1"/>
    <col min="15120" max="15359" width="9.140625" style="228"/>
    <col min="15360" max="15360" width="5.28515625" style="228" customWidth="1"/>
    <col min="15361" max="15361" width="29" style="228" customWidth="1"/>
    <col min="15362" max="15362" width="5.42578125" style="228" customWidth="1"/>
    <col min="15363" max="15363" width="7.7109375" style="228" customWidth="1"/>
    <col min="15364" max="15367" width="7.28515625" style="228" customWidth="1"/>
    <col min="15368" max="15369" width="6.85546875" style="228" customWidth="1"/>
    <col min="15370" max="15371" width="7.7109375" style="228" customWidth="1"/>
    <col min="15372" max="15375" width="7.85546875" style="228" customWidth="1"/>
    <col min="15376" max="15615" width="9.140625" style="228"/>
    <col min="15616" max="15616" width="5.28515625" style="228" customWidth="1"/>
    <col min="15617" max="15617" width="29" style="228" customWidth="1"/>
    <col min="15618" max="15618" width="5.42578125" style="228" customWidth="1"/>
    <col min="15619" max="15619" width="7.7109375" style="228" customWidth="1"/>
    <col min="15620" max="15623" width="7.28515625" style="228" customWidth="1"/>
    <col min="15624" max="15625" width="6.85546875" style="228" customWidth="1"/>
    <col min="15626" max="15627" width="7.7109375" style="228" customWidth="1"/>
    <col min="15628" max="15631" width="7.85546875" style="228" customWidth="1"/>
    <col min="15632" max="15871" width="9.140625" style="228"/>
    <col min="15872" max="15872" width="5.28515625" style="228" customWidth="1"/>
    <col min="15873" max="15873" width="29" style="228" customWidth="1"/>
    <col min="15874" max="15874" width="5.42578125" style="228" customWidth="1"/>
    <col min="15875" max="15875" width="7.7109375" style="228" customWidth="1"/>
    <col min="15876" max="15879" width="7.28515625" style="228" customWidth="1"/>
    <col min="15880" max="15881" width="6.85546875" style="228" customWidth="1"/>
    <col min="15882" max="15883" width="7.7109375" style="228" customWidth="1"/>
    <col min="15884" max="15887" width="7.85546875" style="228" customWidth="1"/>
    <col min="15888" max="16127" width="9.140625" style="228"/>
    <col min="16128" max="16128" width="5.28515625" style="228" customWidth="1"/>
    <col min="16129" max="16129" width="29" style="228" customWidth="1"/>
    <col min="16130" max="16130" width="5.42578125" style="228" customWidth="1"/>
    <col min="16131" max="16131" width="7.7109375" style="228" customWidth="1"/>
    <col min="16132" max="16135" width="7.28515625" style="228" customWidth="1"/>
    <col min="16136" max="16137" width="6.85546875" style="228" customWidth="1"/>
    <col min="16138" max="16139" width="7.7109375" style="228" customWidth="1"/>
    <col min="16140" max="16143" width="7.85546875" style="228" customWidth="1"/>
    <col min="16144" max="16384" width="9.140625" style="228"/>
  </cols>
  <sheetData>
    <row r="1" spans="1:17" ht="14.25" customHeight="1">
      <c r="L1" s="1059" t="s">
        <v>330</v>
      </c>
      <c r="M1" s="1059"/>
      <c r="N1" s="1059"/>
      <c r="O1" s="1059"/>
      <c r="P1" s="230"/>
      <c r="Q1" s="230"/>
    </row>
    <row r="2" spans="1:17" ht="22.9" customHeight="1">
      <c r="L2" s="1040" t="s">
        <v>25</v>
      </c>
      <c r="M2" s="1040"/>
      <c r="N2" s="1040"/>
      <c r="O2" s="1040"/>
      <c r="P2" s="231"/>
      <c r="Q2" s="231"/>
    </row>
    <row r="3" spans="1:17" ht="14.25" customHeight="1">
      <c r="L3" s="1038" t="s">
        <v>385</v>
      </c>
      <c r="M3" s="1038"/>
      <c r="N3" s="1038"/>
      <c r="O3" s="1038"/>
      <c r="P3" s="232"/>
      <c r="Q3" s="232"/>
    </row>
    <row r="4" spans="1:17" ht="9.75" customHeight="1"/>
    <row r="5" spans="1:17" ht="18.75" customHeight="1">
      <c r="A5" s="1060" t="s">
        <v>333</v>
      </c>
      <c r="B5" s="1060"/>
      <c r="C5" s="1060"/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0"/>
      <c r="O5" s="1060"/>
    </row>
    <row r="6" spans="1:17" ht="8.25" customHeight="1">
      <c r="A6" s="1061"/>
      <c r="B6" s="1061"/>
      <c r="C6" s="1061"/>
      <c r="D6" s="1061"/>
      <c r="E6" s="1061"/>
      <c r="F6" s="1061"/>
      <c r="G6" s="1061"/>
      <c r="H6" s="1061"/>
      <c r="I6" s="1061"/>
      <c r="J6" s="1061"/>
      <c r="K6" s="1061"/>
      <c r="L6" s="1061"/>
      <c r="M6" s="1061"/>
      <c r="N6" s="1061"/>
      <c r="O6" s="1061"/>
    </row>
    <row r="7" spans="1:17" ht="16.5" customHeight="1">
      <c r="A7" s="1062" t="s">
        <v>334</v>
      </c>
      <c r="B7" s="1062"/>
      <c r="C7" s="1062"/>
      <c r="D7" s="1062"/>
      <c r="E7" s="1062"/>
      <c r="F7" s="1062"/>
      <c r="G7" s="1062"/>
      <c r="H7" s="1062"/>
      <c r="I7" s="1062"/>
      <c r="J7" s="1062"/>
      <c r="K7" s="1062"/>
      <c r="L7" s="1062"/>
      <c r="M7" s="1062"/>
      <c r="N7" s="1062"/>
      <c r="O7" s="1062"/>
    </row>
    <row r="8" spans="1:17" ht="9" customHeight="1">
      <c r="A8" s="1061"/>
      <c r="B8" s="1061"/>
      <c r="C8" s="1061"/>
      <c r="D8" s="1061"/>
      <c r="E8" s="1061"/>
      <c r="F8" s="1061"/>
      <c r="G8" s="1061"/>
      <c r="H8" s="1061"/>
      <c r="I8" s="1061"/>
      <c r="J8" s="1061"/>
      <c r="K8" s="1061"/>
      <c r="L8" s="1061"/>
      <c r="M8" s="1061"/>
      <c r="N8" s="1061"/>
      <c r="O8" s="1061"/>
    </row>
    <row r="9" spans="1:17" ht="15" customHeight="1">
      <c r="A9" s="233"/>
      <c r="B9" s="233"/>
      <c r="C9" s="233"/>
      <c r="D9" s="1080" t="s">
        <v>499</v>
      </c>
      <c r="E9" s="1080"/>
      <c r="F9" s="1080"/>
      <c r="G9" s="1080"/>
      <c r="H9" s="1080"/>
      <c r="I9" s="233"/>
      <c r="J9" s="233"/>
      <c r="K9" s="233"/>
      <c r="L9" s="233"/>
      <c r="M9" s="233"/>
      <c r="N9" s="233"/>
      <c r="O9" s="233"/>
    </row>
    <row r="10" spans="1:17" ht="13.9" customHeight="1">
      <c r="A10" s="156"/>
      <c r="B10" s="156"/>
      <c r="C10" s="156"/>
      <c r="D10" s="1035" t="s">
        <v>123</v>
      </c>
      <c r="E10" s="1035"/>
      <c r="F10" s="1035"/>
      <c r="G10" s="1035"/>
      <c r="H10" s="1035"/>
      <c r="I10" s="696"/>
      <c r="J10" s="696"/>
      <c r="K10" s="693"/>
      <c r="L10" s="693"/>
      <c r="M10" s="693"/>
      <c r="N10" s="693"/>
      <c r="O10" s="156" t="s">
        <v>27</v>
      </c>
    </row>
    <row r="11" spans="1:17" ht="14.25" customHeight="1">
      <c r="A11" s="1037" t="s">
        <v>453</v>
      </c>
      <c r="B11" s="1037"/>
      <c r="C11" s="1037"/>
      <c r="D11" s="1037"/>
      <c r="E11" s="1037"/>
      <c r="F11" s="1037"/>
      <c r="G11" s="1037"/>
      <c r="H11" s="1037"/>
      <c r="I11" s="1037"/>
      <c r="J11" s="236"/>
      <c r="K11" s="693"/>
      <c r="L11" s="693"/>
      <c r="M11" s="693"/>
      <c r="N11" s="693"/>
      <c r="O11" s="158" t="s">
        <v>392</v>
      </c>
    </row>
    <row r="12" spans="1:17" ht="15" customHeight="1">
      <c r="A12" s="1037" t="s">
        <v>454</v>
      </c>
      <c r="B12" s="1037"/>
      <c r="C12" s="1037"/>
      <c r="D12" s="1037"/>
      <c r="E12" s="1037"/>
      <c r="F12" s="1037"/>
      <c r="G12" s="1037"/>
      <c r="H12" s="1037"/>
      <c r="I12" s="1037"/>
      <c r="J12" s="236"/>
      <c r="K12" s="693"/>
      <c r="L12" s="693"/>
      <c r="M12" s="693"/>
      <c r="N12" s="693"/>
      <c r="O12" s="158" t="s">
        <v>393</v>
      </c>
    </row>
    <row r="13" spans="1:17" ht="14.25" customHeight="1">
      <c r="A13" s="1044" t="s">
        <v>455</v>
      </c>
      <c r="B13" s="1037"/>
      <c r="C13" s="1037"/>
      <c r="D13" s="1037"/>
      <c r="E13" s="1037"/>
      <c r="F13" s="1037"/>
      <c r="G13" s="1037"/>
      <c r="H13" s="1037"/>
      <c r="I13" s="1037"/>
      <c r="J13" s="236"/>
      <c r="K13" s="693"/>
      <c r="L13" s="693"/>
      <c r="M13" s="693"/>
      <c r="N13" s="693"/>
      <c r="O13" s="158" t="s">
        <v>394</v>
      </c>
    </row>
    <row r="14" spans="1:17" ht="15" customHeight="1">
      <c r="A14" s="1037" t="s">
        <v>480</v>
      </c>
      <c r="B14" s="1037"/>
      <c r="C14" s="1037"/>
      <c r="D14" s="1037"/>
      <c r="E14" s="1037"/>
      <c r="F14" s="1037"/>
      <c r="G14" s="1037"/>
      <c r="H14" s="1037"/>
      <c r="I14" s="1037"/>
      <c r="J14" s="1037"/>
      <c r="K14" s="1037"/>
      <c r="L14" s="1037"/>
      <c r="M14" s="1037"/>
      <c r="N14" s="693"/>
      <c r="O14" s="158" t="s">
        <v>405</v>
      </c>
    </row>
    <row r="15" spans="1:17" ht="13.5" customHeight="1">
      <c r="A15" s="1036" t="s">
        <v>342</v>
      </c>
      <c r="B15" s="1036"/>
      <c r="C15" s="1036"/>
      <c r="D15" s="1036"/>
      <c r="E15" s="1036"/>
      <c r="F15" s="1036"/>
      <c r="G15" s="1036"/>
      <c r="H15" s="1036"/>
      <c r="I15" s="1036"/>
      <c r="J15" s="206"/>
      <c r="K15" s="205"/>
      <c r="L15" s="205"/>
      <c r="M15" s="205"/>
      <c r="N15" s="205"/>
      <c r="O15" s="142"/>
    </row>
    <row r="16" spans="1:17" s="319" customFormat="1" ht="16.5" customHeight="1" thickBot="1">
      <c r="A16" s="316"/>
      <c r="B16" s="317"/>
      <c r="C16" s="236"/>
      <c r="D16" s="236"/>
      <c r="E16" s="236"/>
      <c r="F16" s="236"/>
      <c r="G16" s="236"/>
      <c r="H16" s="317"/>
      <c r="I16" s="317"/>
      <c r="J16" s="317"/>
      <c r="K16" s="318"/>
      <c r="L16" s="318"/>
      <c r="M16" s="318"/>
      <c r="N16" s="318"/>
      <c r="O16" s="318"/>
    </row>
    <row r="17" spans="1:15" s="229" customFormat="1" ht="13.15" customHeight="1">
      <c r="A17" s="1049" t="s">
        <v>29</v>
      </c>
      <c r="B17" s="1052" t="s">
        <v>30</v>
      </c>
      <c r="C17" s="1052" t="s">
        <v>31</v>
      </c>
      <c r="D17" s="1055" t="s">
        <v>50</v>
      </c>
      <c r="E17" s="1055"/>
      <c r="F17" s="1055"/>
      <c r="G17" s="1055"/>
      <c r="H17" s="1057" t="s">
        <v>481</v>
      </c>
      <c r="I17" s="1057"/>
      <c r="J17" s="1057"/>
      <c r="K17" s="1057"/>
      <c r="L17" s="1063" t="s">
        <v>52</v>
      </c>
      <c r="M17" s="1063"/>
      <c r="N17" s="1064"/>
      <c r="O17" s="1065"/>
    </row>
    <row r="18" spans="1:15" s="229" customFormat="1" ht="34.5" customHeight="1">
      <c r="A18" s="1050"/>
      <c r="B18" s="1053"/>
      <c r="C18" s="1053"/>
      <c r="D18" s="1056"/>
      <c r="E18" s="1056"/>
      <c r="F18" s="1056"/>
      <c r="G18" s="1056"/>
      <c r="H18" s="1058"/>
      <c r="I18" s="1058"/>
      <c r="J18" s="1058"/>
      <c r="K18" s="1058"/>
      <c r="L18" s="1066"/>
      <c r="M18" s="1066"/>
      <c r="N18" s="1067"/>
      <c r="O18" s="1068"/>
    </row>
    <row r="19" spans="1:15" s="229" customFormat="1" ht="42.75" customHeight="1" thickBot="1">
      <c r="A19" s="1051"/>
      <c r="B19" s="1054"/>
      <c r="C19" s="1054"/>
      <c r="D19" s="237" t="s">
        <v>35</v>
      </c>
      <c r="E19" s="237" t="s">
        <v>36</v>
      </c>
      <c r="F19" s="238" t="s">
        <v>37</v>
      </c>
      <c r="G19" s="238" t="s">
        <v>53</v>
      </c>
      <c r="H19" s="237" t="s">
        <v>35</v>
      </c>
      <c r="I19" s="237" t="s">
        <v>36</v>
      </c>
      <c r="J19" s="238" t="s">
        <v>37</v>
      </c>
      <c r="K19" s="238" t="s">
        <v>53</v>
      </c>
      <c r="L19" s="237" t="s">
        <v>35</v>
      </c>
      <c r="M19" s="237" t="s">
        <v>36</v>
      </c>
      <c r="N19" s="238" t="s">
        <v>37</v>
      </c>
      <c r="O19" s="239" t="s">
        <v>53</v>
      </c>
    </row>
    <row r="20" spans="1:15" s="246" customFormat="1" ht="12" customHeight="1">
      <c r="A20" s="240">
        <v>1</v>
      </c>
      <c r="B20" s="241">
        <v>2</v>
      </c>
      <c r="C20" s="242">
        <v>3</v>
      </c>
      <c r="D20" s="243">
        <v>4</v>
      </c>
      <c r="E20" s="243">
        <v>5</v>
      </c>
      <c r="F20" s="243">
        <v>6</v>
      </c>
      <c r="G20" s="243">
        <v>7</v>
      </c>
      <c r="H20" s="243">
        <v>8</v>
      </c>
      <c r="I20" s="243">
        <v>9</v>
      </c>
      <c r="J20" s="243">
        <v>10</v>
      </c>
      <c r="K20" s="243">
        <v>11</v>
      </c>
      <c r="L20" s="243">
        <v>12</v>
      </c>
      <c r="M20" s="243">
        <v>13</v>
      </c>
      <c r="N20" s="244">
        <v>14</v>
      </c>
      <c r="O20" s="245">
        <v>15</v>
      </c>
    </row>
    <row r="21" spans="1:15" ht="16.5" customHeight="1">
      <c r="A21" s="247" t="s">
        <v>284</v>
      </c>
      <c r="B21" s="248">
        <v>100</v>
      </c>
      <c r="C21" s="249" t="s">
        <v>38</v>
      </c>
      <c r="D21" s="250">
        <f>D22+D27+D43+D47+D51+D60+D63</f>
        <v>0</v>
      </c>
      <c r="E21" s="250">
        <f>E22+E27+E43+E47+E51+E60+E63</f>
        <v>0</v>
      </c>
      <c r="F21" s="250">
        <f>F22+F27+F43+F47+F51+F60+F63+F69</f>
        <v>0</v>
      </c>
      <c r="G21" s="250">
        <f>G22+G27+G43+G47+G51+G60+G63+G66</f>
        <v>0</v>
      </c>
      <c r="H21" s="250">
        <f t="shared" ref="H21:M21" si="0">H22+H27+H43+H47+H51+H60+H63</f>
        <v>0</v>
      </c>
      <c r="I21" s="250">
        <f t="shared" si="0"/>
        <v>0</v>
      </c>
      <c r="J21" s="250">
        <f>J22+J27+J43+J47+J51+J60+J63+J69</f>
        <v>0</v>
      </c>
      <c r="K21" s="250">
        <f>K22+K27+K43+K47+K51+K60+K63+K66</f>
        <v>0</v>
      </c>
      <c r="L21" s="250">
        <f t="shared" si="0"/>
        <v>0</v>
      </c>
      <c r="M21" s="250">
        <f t="shared" si="0"/>
        <v>0</v>
      </c>
      <c r="N21" s="250">
        <f>N22+N27+N43+N47+N51+N60+N63+N69</f>
        <v>0</v>
      </c>
      <c r="O21" s="251">
        <f>O22+O27+O43+O47+O51+O60+O63+O66</f>
        <v>0</v>
      </c>
    </row>
    <row r="22" spans="1:15" ht="16.899999999999999" customHeight="1">
      <c r="A22" s="252" t="s">
        <v>55</v>
      </c>
      <c r="B22" s="253">
        <v>110</v>
      </c>
      <c r="C22" s="254" t="s">
        <v>38</v>
      </c>
      <c r="D22" s="255">
        <f>SUM(D23:D26)</f>
        <v>0</v>
      </c>
      <c r="E22" s="255">
        <f t="shared" ref="E22:O22" si="1">SUM(E23:E26)</f>
        <v>0</v>
      </c>
      <c r="F22" s="255">
        <f t="shared" si="1"/>
        <v>0</v>
      </c>
      <c r="G22" s="255">
        <f t="shared" si="1"/>
        <v>0</v>
      </c>
      <c r="H22" s="255">
        <f>SUM(H23:H26)</f>
        <v>0</v>
      </c>
      <c r="I22" s="255">
        <f t="shared" si="1"/>
        <v>0</v>
      </c>
      <c r="J22" s="255">
        <f>SUM(J23:J26)</f>
        <v>0</v>
      </c>
      <c r="K22" s="255">
        <f t="shared" si="1"/>
        <v>0</v>
      </c>
      <c r="L22" s="255">
        <f t="shared" si="1"/>
        <v>0</v>
      </c>
      <c r="M22" s="255">
        <f t="shared" si="1"/>
        <v>0</v>
      </c>
      <c r="N22" s="255">
        <f t="shared" si="1"/>
        <v>0</v>
      </c>
      <c r="O22" s="256">
        <f t="shared" si="1"/>
        <v>0</v>
      </c>
    </row>
    <row r="23" spans="1:15" ht="10.5" customHeight="1">
      <c r="A23" s="257" t="s">
        <v>4</v>
      </c>
      <c r="B23" s="258"/>
      <c r="C23" s="259"/>
      <c r="D23" s="320"/>
      <c r="E23" s="320"/>
      <c r="F23" s="320"/>
      <c r="G23" s="320"/>
      <c r="H23" s="320"/>
      <c r="I23" s="321"/>
      <c r="J23" s="321"/>
      <c r="K23" s="321"/>
      <c r="L23" s="292"/>
      <c r="M23" s="292"/>
      <c r="N23" s="292"/>
      <c r="O23" s="293"/>
    </row>
    <row r="24" spans="1:15" ht="13.5" customHeight="1">
      <c r="A24" s="260" t="s">
        <v>56</v>
      </c>
      <c r="B24" s="261">
        <v>111</v>
      </c>
      <c r="C24" s="262" t="s">
        <v>38</v>
      </c>
      <c r="D24" s="320"/>
      <c r="E24" s="320"/>
      <c r="F24" s="320"/>
      <c r="G24" s="320"/>
      <c r="H24" s="208"/>
      <c r="I24" s="210"/>
      <c r="J24" s="210"/>
      <c r="K24" s="210"/>
      <c r="L24" s="294">
        <f t="shared" ref="L24:O26" si="2">SUM(D24+H24)</f>
        <v>0</v>
      </c>
      <c r="M24" s="294">
        <f t="shared" si="2"/>
        <v>0</v>
      </c>
      <c r="N24" s="294">
        <f t="shared" si="2"/>
        <v>0</v>
      </c>
      <c r="O24" s="295">
        <f t="shared" si="2"/>
        <v>0</v>
      </c>
    </row>
    <row r="25" spans="1:15" ht="24.75" customHeight="1">
      <c r="A25" s="263" t="s">
        <v>57</v>
      </c>
      <c r="B25" s="264">
        <v>112</v>
      </c>
      <c r="C25" s="265" t="s">
        <v>38</v>
      </c>
      <c r="D25" s="320"/>
      <c r="E25" s="320"/>
      <c r="F25" s="320"/>
      <c r="G25" s="320"/>
      <c r="H25" s="208"/>
      <c r="I25" s="210"/>
      <c r="J25" s="210"/>
      <c r="K25" s="210"/>
      <c r="L25" s="294">
        <f>SUM(D25+H25)</f>
        <v>0</v>
      </c>
      <c r="M25" s="294">
        <f t="shared" si="2"/>
        <v>0</v>
      </c>
      <c r="N25" s="294">
        <f t="shared" si="2"/>
        <v>0</v>
      </c>
      <c r="O25" s="295">
        <f t="shared" si="2"/>
        <v>0</v>
      </c>
    </row>
    <row r="26" spans="1:15" ht="23.25" customHeight="1">
      <c r="A26" s="266" t="s">
        <v>58</v>
      </c>
      <c r="B26" s="267">
        <v>113</v>
      </c>
      <c r="C26" s="265" t="s">
        <v>38</v>
      </c>
      <c r="D26" s="320"/>
      <c r="E26" s="320"/>
      <c r="F26" s="320"/>
      <c r="G26" s="320"/>
      <c r="H26" s="208"/>
      <c r="I26" s="210"/>
      <c r="J26" s="210"/>
      <c r="K26" s="210"/>
      <c r="L26" s="294">
        <f t="shared" si="2"/>
        <v>0</v>
      </c>
      <c r="M26" s="294">
        <f t="shared" si="2"/>
        <v>0</v>
      </c>
      <c r="N26" s="294">
        <f t="shared" si="2"/>
        <v>0</v>
      </c>
      <c r="O26" s="295">
        <f t="shared" si="2"/>
        <v>0</v>
      </c>
    </row>
    <row r="27" spans="1:15" s="322" customFormat="1" ht="24" customHeight="1">
      <c r="A27" s="268" t="s">
        <v>59</v>
      </c>
      <c r="B27" s="269">
        <v>120</v>
      </c>
      <c r="C27" s="270" t="s">
        <v>38</v>
      </c>
      <c r="D27" s="296">
        <f t="shared" ref="D27:O27" si="3">SUM(D28:D42)</f>
        <v>0</v>
      </c>
      <c r="E27" s="296">
        <f t="shared" si="3"/>
        <v>0</v>
      </c>
      <c r="F27" s="296">
        <f>SUM(F28:F42)</f>
        <v>0</v>
      </c>
      <c r="G27" s="296">
        <f t="shared" si="3"/>
        <v>0</v>
      </c>
      <c r="H27" s="296">
        <f t="shared" si="3"/>
        <v>0</v>
      </c>
      <c r="I27" s="296">
        <f t="shared" si="3"/>
        <v>0</v>
      </c>
      <c r="J27" s="296">
        <f t="shared" si="3"/>
        <v>0</v>
      </c>
      <c r="K27" s="296">
        <f t="shared" si="3"/>
        <v>0</v>
      </c>
      <c r="L27" s="296">
        <f t="shared" si="3"/>
        <v>0</v>
      </c>
      <c r="M27" s="296">
        <f t="shared" si="3"/>
        <v>0</v>
      </c>
      <c r="N27" s="296">
        <f t="shared" si="3"/>
        <v>0</v>
      </c>
      <c r="O27" s="297">
        <f t="shared" si="3"/>
        <v>0</v>
      </c>
    </row>
    <row r="28" spans="1:15" ht="14.25" customHeight="1">
      <c r="A28" s="271" t="s">
        <v>60</v>
      </c>
      <c r="B28" s="272">
        <v>121</v>
      </c>
      <c r="C28" s="259" t="s">
        <v>38</v>
      </c>
      <c r="D28" s="320"/>
      <c r="E28" s="320"/>
      <c r="F28" s="320"/>
      <c r="G28" s="320"/>
      <c r="H28" s="208"/>
      <c r="I28" s="210"/>
      <c r="J28" s="210"/>
      <c r="K28" s="210"/>
      <c r="L28" s="294">
        <f t="shared" ref="L28:O41" si="4">SUM(D28+H28)</f>
        <v>0</v>
      </c>
      <c r="M28" s="294">
        <f t="shared" si="4"/>
        <v>0</v>
      </c>
      <c r="N28" s="294">
        <f t="shared" si="4"/>
        <v>0</v>
      </c>
      <c r="O28" s="295">
        <f t="shared" si="4"/>
        <v>0</v>
      </c>
    </row>
    <row r="29" spans="1:15" ht="22.5" customHeight="1">
      <c r="A29" s="271" t="s">
        <v>61</v>
      </c>
      <c r="B29" s="272">
        <v>122</v>
      </c>
      <c r="C29" s="259" t="s">
        <v>38</v>
      </c>
      <c r="D29" s="320"/>
      <c r="E29" s="320"/>
      <c r="F29" s="320"/>
      <c r="G29" s="320"/>
      <c r="H29" s="208"/>
      <c r="I29" s="209"/>
      <c r="J29" s="209"/>
      <c r="K29" s="209"/>
      <c r="L29" s="294">
        <f t="shared" si="4"/>
        <v>0</v>
      </c>
      <c r="M29" s="294">
        <f t="shared" si="4"/>
        <v>0</v>
      </c>
      <c r="N29" s="294">
        <f t="shared" si="4"/>
        <v>0</v>
      </c>
      <c r="O29" s="295">
        <f t="shared" si="4"/>
        <v>0</v>
      </c>
    </row>
    <row r="30" spans="1:15" ht="14.25" customHeight="1">
      <c r="A30" s="271" t="s">
        <v>62</v>
      </c>
      <c r="B30" s="272">
        <v>123</v>
      </c>
      <c r="C30" s="259" t="s">
        <v>38</v>
      </c>
      <c r="D30" s="320"/>
      <c r="E30" s="320"/>
      <c r="F30" s="320"/>
      <c r="G30" s="320"/>
      <c r="H30" s="208"/>
      <c r="I30" s="210"/>
      <c r="J30" s="210"/>
      <c r="K30" s="210"/>
      <c r="L30" s="294">
        <f t="shared" si="4"/>
        <v>0</v>
      </c>
      <c r="M30" s="294">
        <f t="shared" si="4"/>
        <v>0</v>
      </c>
      <c r="N30" s="294">
        <f t="shared" si="4"/>
        <v>0</v>
      </c>
      <c r="O30" s="295">
        <f t="shared" si="4"/>
        <v>0</v>
      </c>
    </row>
    <row r="31" spans="1:15" ht="14.25" customHeight="1">
      <c r="A31" s="271" t="s">
        <v>63</v>
      </c>
      <c r="B31" s="272">
        <v>124</v>
      </c>
      <c r="C31" s="259" t="s">
        <v>38</v>
      </c>
      <c r="D31" s="320"/>
      <c r="E31" s="320"/>
      <c r="F31" s="320"/>
      <c r="G31" s="320"/>
      <c r="H31" s="208"/>
      <c r="I31" s="210"/>
      <c r="J31" s="209"/>
      <c r="K31" s="210"/>
      <c r="L31" s="294">
        <f t="shared" si="4"/>
        <v>0</v>
      </c>
      <c r="M31" s="294">
        <f t="shared" si="4"/>
        <v>0</v>
      </c>
      <c r="N31" s="294">
        <f t="shared" si="4"/>
        <v>0</v>
      </c>
      <c r="O31" s="295">
        <f t="shared" si="4"/>
        <v>0</v>
      </c>
    </row>
    <row r="32" spans="1:15" ht="13.5" customHeight="1">
      <c r="A32" s="271" t="s">
        <v>64</v>
      </c>
      <c r="B32" s="272">
        <v>125</v>
      </c>
      <c r="C32" s="259" t="s">
        <v>38</v>
      </c>
      <c r="D32" s="320"/>
      <c r="E32" s="320"/>
      <c r="F32" s="320"/>
      <c r="G32" s="320"/>
      <c r="H32" s="208"/>
      <c r="I32" s="210"/>
      <c r="J32" s="209"/>
      <c r="K32" s="209"/>
      <c r="L32" s="294">
        <f t="shared" si="4"/>
        <v>0</v>
      </c>
      <c r="M32" s="294">
        <f t="shared" si="4"/>
        <v>0</v>
      </c>
      <c r="N32" s="294">
        <f t="shared" si="4"/>
        <v>0</v>
      </c>
      <c r="O32" s="295">
        <f t="shared" si="4"/>
        <v>0</v>
      </c>
    </row>
    <row r="33" spans="1:15" ht="13.5" customHeight="1">
      <c r="A33" s="271" t="s">
        <v>65</v>
      </c>
      <c r="B33" s="272">
        <v>126</v>
      </c>
      <c r="C33" s="259" t="s">
        <v>38</v>
      </c>
      <c r="D33" s="320"/>
      <c r="E33" s="320"/>
      <c r="F33" s="320"/>
      <c r="G33" s="320"/>
      <c r="H33" s="208"/>
      <c r="I33" s="210"/>
      <c r="J33" s="210"/>
      <c r="K33" s="210"/>
      <c r="L33" s="294">
        <f t="shared" si="4"/>
        <v>0</v>
      </c>
      <c r="M33" s="294">
        <f t="shared" si="4"/>
        <v>0</v>
      </c>
      <c r="N33" s="294">
        <f t="shared" si="4"/>
        <v>0</v>
      </c>
      <c r="O33" s="295">
        <f t="shared" si="4"/>
        <v>0</v>
      </c>
    </row>
    <row r="34" spans="1:15" ht="14.25" customHeight="1">
      <c r="A34" s="271" t="s">
        <v>66</v>
      </c>
      <c r="B34" s="272">
        <v>127</v>
      </c>
      <c r="C34" s="259" t="s">
        <v>38</v>
      </c>
      <c r="D34" s="320"/>
      <c r="E34" s="320"/>
      <c r="F34" s="320"/>
      <c r="G34" s="320"/>
      <c r="H34" s="210"/>
      <c r="I34" s="210"/>
      <c r="J34" s="214"/>
      <c r="K34" s="210"/>
      <c r="L34" s="294">
        <f t="shared" si="4"/>
        <v>0</v>
      </c>
      <c r="M34" s="294">
        <f t="shared" si="4"/>
        <v>0</v>
      </c>
      <c r="N34" s="294">
        <f t="shared" si="4"/>
        <v>0</v>
      </c>
      <c r="O34" s="295">
        <f t="shared" si="4"/>
        <v>0</v>
      </c>
    </row>
    <row r="35" spans="1:15" ht="15" customHeight="1">
      <c r="A35" s="271" t="s">
        <v>67</v>
      </c>
      <c r="B35" s="272">
        <v>128</v>
      </c>
      <c r="C35" s="259" t="s">
        <v>38</v>
      </c>
      <c r="D35" s="320"/>
      <c r="E35" s="320"/>
      <c r="F35" s="320"/>
      <c r="G35" s="320"/>
      <c r="H35" s="210"/>
      <c r="I35" s="210"/>
      <c r="J35" s="210"/>
      <c r="K35" s="210"/>
      <c r="L35" s="294">
        <f t="shared" si="4"/>
        <v>0</v>
      </c>
      <c r="M35" s="294">
        <f t="shared" si="4"/>
        <v>0</v>
      </c>
      <c r="N35" s="294">
        <f t="shared" si="4"/>
        <v>0</v>
      </c>
      <c r="O35" s="295">
        <f t="shared" si="4"/>
        <v>0</v>
      </c>
    </row>
    <row r="36" spans="1:15" ht="15" customHeight="1">
      <c r="A36" s="271" t="s">
        <v>68</v>
      </c>
      <c r="B36" s="272">
        <v>129</v>
      </c>
      <c r="C36" s="259" t="s">
        <v>38</v>
      </c>
      <c r="D36" s="320"/>
      <c r="E36" s="320"/>
      <c r="F36" s="320"/>
      <c r="G36" s="320"/>
      <c r="H36" s="210"/>
      <c r="I36" s="210"/>
      <c r="J36" s="210"/>
      <c r="K36" s="210"/>
      <c r="L36" s="294">
        <f t="shared" si="4"/>
        <v>0</v>
      </c>
      <c r="M36" s="294">
        <f t="shared" si="4"/>
        <v>0</v>
      </c>
      <c r="N36" s="294">
        <f t="shared" si="4"/>
        <v>0</v>
      </c>
      <c r="O36" s="295">
        <f t="shared" si="4"/>
        <v>0</v>
      </c>
    </row>
    <row r="37" spans="1:15" ht="15" customHeight="1">
      <c r="A37" s="271" t="s">
        <v>69</v>
      </c>
      <c r="B37" s="272">
        <v>130</v>
      </c>
      <c r="C37" s="259" t="s">
        <v>38</v>
      </c>
      <c r="D37" s="320"/>
      <c r="E37" s="320"/>
      <c r="F37" s="320"/>
      <c r="G37" s="320"/>
      <c r="H37" s="210"/>
      <c r="I37" s="210"/>
      <c r="J37" s="210"/>
      <c r="K37" s="210"/>
      <c r="L37" s="294">
        <f t="shared" si="4"/>
        <v>0</v>
      </c>
      <c r="M37" s="294">
        <f t="shared" si="4"/>
        <v>0</v>
      </c>
      <c r="N37" s="294">
        <f t="shared" si="4"/>
        <v>0</v>
      </c>
      <c r="O37" s="295">
        <f t="shared" si="4"/>
        <v>0</v>
      </c>
    </row>
    <row r="38" spans="1:15" ht="15" customHeight="1">
      <c r="A38" s="271" t="s">
        <v>70</v>
      </c>
      <c r="B38" s="272">
        <v>131</v>
      </c>
      <c r="C38" s="259" t="s">
        <v>38</v>
      </c>
      <c r="D38" s="320"/>
      <c r="E38" s="320"/>
      <c r="F38" s="320"/>
      <c r="G38" s="320"/>
      <c r="H38" s="210"/>
      <c r="I38" s="210"/>
      <c r="J38" s="210"/>
      <c r="K38" s="210"/>
      <c r="L38" s="294">
        <f t="shared" si="4"/>
        <v>0</v>
      </c>
      <c r="M38" s="294">
        <f t="shared" si="4"/>
        <v>0</v>
      </c>
      <c r="N38" s="294">
        <f t="shared" si="4"/>
        <v>0</v>
      </c>
      <c r="O38" s="295">
        <f t="shared" si="4"/>
        <v>0</v>
      </c>
    </row>
    <row r="39" spans="1:15" ht="15" customHeight="1">
      <c r="A39" s="271" t="s">
        <v>71</v>
      </c>
      <c r="B39" s="272">
        <v>132</v>
      </c>
      <c r="C39" s="259" t="s">
        <v>38</v>
      </c>
      <c r="D39" s="320"/>
      <c r="E39" s="320"/>
      <c r="F39" s="320"/>
      <c r="G39" s="320"/>
      <c r="H39" s="210"/>
      <c r="I39" s="210"/>
      <c r="J39" s="210"/>
      <c r="K39" s="210"/>
      <c r="L39" s="294">
        <f t="shared" si="4"/>
        <v>0</v>
      </c>
      <c r="M39" s="294">
        <f t="shared" si="4"/>
        <v>0</v>
      </c>
      <c r="N39" s="294">
        <f t="shared" si="4"/>
        <v>0</v>
      </c>
      <c r="O39" s="295">
        <f t="shared" si="4"/>
        <v>0</v>
      </c>
    </row>
    <row r="40" spans="1:15" ht="15" customHeight="1">
      <c r="A40" s="271" t="s">
        <v>72</v>
      </c>
      <c r="B40" s="272">
        <v>133</v>
      </c>
      <c r="C40" s="259" t="s">
        <v>38</v>
      </c>
      <c r="D40" s="320"/>
      <c r="E40" s="320"/>
      <c r="F40" s="320"/>
      <c r="G40" s="320"/>
      <c r="H40" s="210"/>
      <c r="I40" s="210"/>
      <c r="J40" s="210"/>
      <c r="K40" s="210"/>
      <c r="L40" s="294">
        <f t="shared" si="4"/>
        <v>0</v>
      </c>
      <c r="M40" s="294">
        <f t="shared" si="4"/>
        <v>0</v>
      </c>
      <c r="N40" s="294">
        <f t="shared" si="4"/>
        <v>0</v>
      </c>
      <c r="O40" s="295">
        <f t="shared" si="4"/>
        <v>0</v>
      </c>
    </row>
    <row r="41" spans="1:15" ht="15" customHeight="1">
      <c r="A41" s="271" t="s">
        <v>73</v>
      </c>
      <c r="B41" s="272">
        <v>134</v>
      </c>
      <c r="C41" s="259" t="s">
        <v>38</v>
      </c>
      <c r="D41" s="320"/>
      <c r="E41" s="320"/>
      <c r="F41" s="320"/>
      <c r="G41" s="320"/>
      <c r="H41" s="210"/>
      <c r="I41" s="210"/>
      <c r="J41" s="210"/>
      <c r="K41" s="210"/>
      <c r="L41" s="294">
        <f t="shared" si="4"/>
        <v>0</v>
      </c>
      <c r="M41" s="294">
        <f t="shared" si="4"/>
        <v>0</v>
      </c>
      <c r="N41" s="294">
        <f t="shared" si="4"/>
        <v>0</v>
      </c>
      <c r="O41" s="295">
        <f t="shared" si="4"/>
        <v>0</v>
      </c>
    </row>
    <row r="42" spans="1:15" ht="14.45" customHeight="1">
      <c r="A42" s="273" t="s">
        <v>74</v>
      </c>
      <c r="B42" s="258">
        <v>135</v>
      </c>
      <c r="C42" s="262" t="s">
        <v>38</v>
      </c>
      <c r="D42" s="294"/>
      <c r="E42" s="294"/>
      <c r="F42" s="294"/>
      <c r="G42" s="294"/>
      <c r="H42" s="211"/>
      <c r="I42" s="215"/>
      <c r="J42" s="215"/>
      <c r="K42" s="215"/>
      <c r="L42" s="294">
        <f>SUM(D42+H42)</f>
        <v>0</v>
      </c>
      <c r="M42" s="294">
        <f>SUM(E42+I42)</f>
        <v>0</v>
      </c>
      <c r="N42" s="294">
        <f>SUM(F42+J42)</f>
        <v>0</v>
      </c>
      <c r="O42" s="295">
        <f>SUM(G42+K42)</f>
        <v>0</v>
      </c>
    </row>
    <row r="43" spans="1:15" ht="14.45" customHeight="1">
      <c r="A43" s="274" t="s">
        <v>85</v>
      </c>
      <c r="B43" s="269">
        <v>140</v>
      </c>
      <c r="C43" s="253" t="s">
        <v>38</v>
      </c>
      <c r="D43" s="296">
        <f>SUM(D44:D46)</f>
        <v>0</v>
      </c>
      <c r="E43" s="296">
        <f t="shared" ref="E43:O43" si="5">SUM(E44:E46)</f>
        <v>0</v>
      </c>
      <c r="F43" s="296">
        <f t="shared" si="5"/>
        <v>0</v>
      </c>
      <c r="G43" s="296">
        <f t="shared" si="5"/>
        <v>0</v>
      </c>
      <c r="H43" s="296">
        <f t="shared" si="5"/>
        <v>0</v>
      </c>
      <c r="I43" s="296">
        <f t="shared" si="5"/>
        <v>0</v>
      </c>
      <c r="J43" s="296">
        <f t="shared" si="5"/>
        <v>0</v>
      </c>
      <c r="K43" s="296">
        <f t="shared" si="5"/>
        <v>0</v>
      </c>
      <c r="L43" s="296">
        <f t="shared" si="5"/>
        <v>0</v>
      </c>
      <c r="M43" s="296">
        <f t="shared" si="5"/>
        <v>0</v>
      </c>
      <c r="N43" s="296">
        <f t="shared" si="5"/>
        <v>0</v>
      </c>
      <c r="O43" s="297">
        <f t="shared" si="5"/>
        <v>0</v>
      </c>
    </row>
    <row r="44" spans="1:15" ht="24" customHeight="1">
      <c r="A44" s="266" t="s">
        <v>86</v>
      </c>
      <c r="B44" s="267">
        <v>141</v>
      </c>
      <c r="C44" s="258" t="s">
        <v>38</v>
      </c>
      <c r="D44" s="294"/>
      <c r="E44" s="294"/>
      <c r="F44" s="294"/>
      <c r="G44" s="294"/>
      <c r="H44" s="211"/>
      <c r="I44" s="215"/>
      <c r="J44" s="215"/>
      <c r="K44" s="215"/>
      <c r="L44" s="294">
        <f>SUM(D44+H44)</f>
        <v>0</v>
      </c>
      <c r="M44" s="294">
        <f t="shared" ref="M44:O46" si="6">SUM(E44+I44)</f>
        <v>0</v>
      </c>
      <c r="N44" s="294">
        <f t="shared" si="6"/>
        <v>0</v>
      </c>
      <c r="O44" s="295">
        <f t="shared" si="6"/>
        <v>0</v>
      </c>
    </row>
    <row r="45" spans="1:15" ht="23.25" customHeight="1">
      <c r="A45" s="263" t="s">
        <v>87</v>
      </c>
      <c r="B45" s="264">
        <v>142</v>
      </c>
      <c r="C45" s="258" t="s">
        <v>38</v>
      </c>
      <c r="D45" s="294"/>
      <c r="E45" s="294"/>
      <c r="F45" s="294"/>
      <c r="G45" s="294"/>
      <c r="H45" s="211"/>
      <c r="I45" s="215"/>
      <c r="J45" s="215"/>
      <c r="K45" s="215"/>
      <c r="L45" s="294">
        <f t="shared" ref="L45:L46" si="7">SUM(D45+H45)</f>
        <v>0</v>
      </c>
      <c r="M45" s="294">
        <f t="shared" si="6"/>
        <v>0</v>
      </c>
      <c r="N45" s="294">
        <f t="shared" si="6"/>
        <v>0</v>
      </c>
      <c r="O45" s="295">
        <f t="shared" si="6"/>
        <v>0</v>
      </c>
    </row>
    <row r="46" spans="1:15" ht="12.75" customHeight="1">
      <c r="A46" s="263"/>
      <c r="B46" s="264">
        <v>143</v>
      </c>
      <c r="C46" s="258" t="s">
        <v>38</v>
      </c>
      <c r="D46" s="294"/>
      <c r="E46" s="294"/>
      <c r="F46" s="294"/>
      <c r="G46" s="294"/>
      <c r="H46" s="211"/>
      <c r="I46" s="215"/>
      <c r="J46" s="215"/>
      <c r="K46" s="215"/>
      <c r="L46" s="294">
        <f t="shared" si="7"/>
        <v>0</v>
      </c>
      <c r="M46" s="294">
        <f t="shared" si="6"/>
        <v>0</v>
      </c>
      <c r="N46" s="294">
        <f t="shared" si="6"/>
        <v>0</v>
      </c>
      <c r="O46" s="295">
        <f t="shared" si="6"/>
        <v>0</v>
      </c>
    </row>
    <row r="47" spans="1:15" ht="14.45" customHeight="1">
      <c r="A47" s="275" t="s">
        <v>88</v>
      </c>
      <c r="B47" s="276">
        <v>150</v>
      </c>
      <c r="C47" s="253" t="s">
        <v>38</v>
      </c>
      <c r="D47" s="296">
        <f>SUM(D48:D50)</f>
        <v>0</v>
      </c>
      <c r="E47" s="296">
        <f t="shared" ref="E47:O47" si="8">SUM(E48:E50)</f>
        <v>0</v>
      </c>
      <c r="F47" s="296">
        <f t="shared" si="8"/>
        <v>0</v>
      </c>
      <c r="G47" s="296">
        <f t="shared" si="8"/>
        <v>0</v>
      </c>
      <c r="H47" s="296">
        <f t="shared" si="8"/>
        <v>0</v>
      </c>
      <c r="I47" s="296">
        <f t="shared" si="8"/>
        <v>0</v>
      </c>
      <c r="J47" s="296">
        <f t="shared" si="8"/>
        <v>0</v>
      </c>
      <c r="K47" s="296">
        <f t="shared" si="8"/>
        <v>0</v>
      </c>
      <c r="L47" s="296">
        <f t="shared" si="8"/>
        <v>0</v>
      </c>
      <c r="M47" s="296">
        <f t="shared" si="8"/>
        <v>0</v>
      </c>
      <c r="N47" s="296">
        <f t="shared" si="8"/>
        <v>0</v>
      </c>
      <c r="O47" s="297">
        <f t="shared" si="8"/>
        <v>0</v>
      </c>
    </row>
    <row r="48" spans="1:15" ht="13.5" customHeight="1">
      <c r="A48" s="263" t="s">
        <v>39</v>
      </c>
      <c r="B48" s="264">
        <v>151</v>
      </c>
      <c r="C48" s="258" t="s">
        <v>38</v>
      </c>
      <c r="D48" s="294"/>
      <c r="E48" s="294"/>
      <c r="F48" s="294"/>
      <c r="G48" s="294"/>
      <c r="H48" s="211"/>
      <c r="I48" s="215"/>
      <c r="J48" s="215"/>
      <c r="K48" s="215"/>
      <c r="L48" s="294">
        <f t="shared" ref="L48:O59" si="9">SUM(D48+H48)</f>
        <v>0</v>
      </c>
      <c r="M48" s="294">
        <f t="shared" si="9"/>
        <v>0</v>
      </c>
      <c r="N48" s="294">
        <f t="shared" si="9"/>
        <v>0</v>
      </c>
      <c r="O48" s="295">
        <f t="shared" si="9"/>
        <v>0</v>
      </c>
    </row>
    <row r="49" spans="1:15" ht="23.25" customHeight="1">
      <c r="A49" s="263" t="s">
        <v>89</v>
      </c>
      <c r="B49" s="277">
        <v>152</v>
      </c>
      <c r="C49" s="265" t="s">
        <v>38</v>
      </c>
      <c r="D49" s="294"/>
      <c r="E49" s="294"/>
      <c r="F49" s="294"/>
      <c r="G49" s="294"/>
      <c r="H49" s="211"/>
      <c r="I49" s="215"/>
      <c r="J49" s="215"/>
      <c r="K49" s="215"/>
      <c r="L49" s="294">
        <f t="shared" si="9"/>
        <v>0</v>
      </c>
      <c r="M49" s="294">
        <f t="shared" si="9"/>
        <v>0</v>
      </c>
      <c r="N49" s="294">
        <f t="shared" si="9"/>
        <v>0</v>
      </c>
      <c r="O49" s="295">
        <f t="shared" si="9"/>
        <v>0</v>
      </c>
    </row>
    <row r="50" spans="1:15" ht="11.25" customHeight="1">
      <c r="A50" s="263"/>
      <c r="B50" s="264">
        <v>153</v>
      </c>
      <c r="C50" s="258" t="s">
        <v>38</v>
      </c>
      <c r="D50" s="294"/>
      <c r="E50" s="294"/>
      <c r="F50" s="294"/>
      <c r="G50" s="294"/>
      <c r="H50" s="211"/>
      <c r="I50" s="215"/>
      <c r="J50" s="215"/>
      <c r="K50" s="215"/>
      <c r="L50" s="294">
        <f t="shared" si="9"/>
        <v>0</v>
      </c>
      <c r="M50" s="294">
        <f t="shared" si="9"/>
        <v>0</v>
      </c>
      <c r="N50" s="294">
        <f t="shared" si="9"/>
        <v>0</v>
      </c>
      <c r="O50" s="295">
        <f t="shared" si="9"/>
        <v>0</v>
      </c>
    </row>
    <row r="51" spans="1:15" ht="24.75" customHeight="1">
      <c r="A51" s="278" t="s">
        <v>75</v>
      </c>
      <c r="B51" s="253">
        <v>160</v>
      </c>
      <c r="C51" s="253" t="s">
        <v>38</v>
      </c>
      <c r="D51" s="296">
        <f t="shared" ref="D51:O51" si="10">SUM(D52:D59)</f>
        <v>0</v>
      </c>
      <c r="E51" s="296">
        <f t="shared" si="10"/>
        <v>0</v>
      </c>
      <c r="F51" s="296">
        <f t="shared" si="10"/>
        <v>0</v>
      </c>
      <c r="G51" s="296">
        <f t="shared" si="10"/>
        <v>0</v>
      </c>
      <c r="H51" s="296">
        <f t="shared" si="10"/>
        <v>0</v>
      </c>
      <c r="I51" s="296">
        <f t="shared" si="10"/>
        <v>0</v>
      </c>
      <c r="J51" s="296">
        <f t="shared" si="10"/>
        <v>0</v>
      </c>
      <c r="K51" s="296">
        <f t="shared" si="10"/>
        <v>0</v>
      </c>
      <c r="L51" s="296">
        <f t="shared" si="10"/>
        <v>0</v>
      </c>
      <c r="M51" s="296">
        <f t="shared" si="10"/>
        <v>0</v>
      </c>
      <c r="N51" s="296">
        <f t="shared" si="10"/>
        <v>0</v>
      </c>
      <c r="O51" s="297">
        <f t="shared" si="10"/>
        <v>0</v>
      </c>
    </row>
    <row r="52" spans="1:15" ht="12.75" customHeight="1">
      <c r="A52" s="279" t="s">
        <v>76</v>
      </c>
      <c r="B52" s="258">
        <v>161</v>
      </c>
      <c r="C52" s="259" t="s">
        <v>38</v>
      </c>
      <c r="D52" s="294"/>
      <c r="E52" s="294"/>
      <c r="F52" s="294"/>
      <c r="G52" s="294"/>
      <c r="H52" s="211"/>
      <c r="I52" s="215"/>
      <c r="J52" s="215"/>
      <c r="K52" s="215"/>
      <c r="L52" s="294">
        <f t="shared" si="9"/>
        <v>0</v>
      </c>
      <c r="M52" s="294">
        <f t="shared" si="9"/>
        <v>0</v>
      </c>
      <c r="N52" s="294">
        <f t="shared" si="9"/>
        <v>0</v>
      </c>
      <c r="O52" s="295">
        <f t="shared" si="9"/>
        <v>0</v>
      </c>
    </row>
    <row r="53" spans="1:15" ht="14.45" customHeight="1">
      <c r="A53" s="279" t="s">
        <v>77</v>
      </c>
      <c r="B53" s="258">
        <v>162</v>
      </c>
      <c r="C53" s="259" t="s">
        <v>38</v>
      </c>
      <c r="D53" s="294"/>
      <c r="E53" s="294"/>
      <c r="F53" s="294"/>
      <c r="G53" s="294"/>
      <c r="H53" s="211"/>
      <c r="I53" s="215"/>
      <c r="J53" s="215"/>
      <c r="K53" s="215"/>
      <c r="L53" s="294">
        <f t="shared" si="9"/>
        <v>0</v>
      </c>
      <c r="M53" s="294">
        <f t="shared" si="9"/>
        <v>0</v>
      </c>
      <c r="N53" s="294">
        <f t="shared" si="9"/>
        <v>0</v>
      </c>
      <c r="O53" s="295">
        <f t="shared" si="9"/>
        <v>0</v>
      </c>
    </row>
    <row r="54" spans="1:15" ht="14.45" customHeight="1">
      <c r="A54" s="279" t="s">
        <v>78</v>
      </c>
      <c r="B54" s="258">
        <v>163</v>
      </c>
      <c r="C54" s="259" t="s">
        <v>38</v>
      </c>
      <c r="D54" s="294"/>
      <c r="E54" s="294"/>
      <c r="F54" s="294"/>
      <c r="G54" s="294"/>
      <c r="H54" s="211"/>
      <c r="I54" s="215"/>
      <c r="J54" s="215"/>
      <c r="K54" s="215"/>
      <c r="L54" s="294">
        <f t="shared" si="9"/>
        <v>0</v>
      </c>
      <c r="M54" s="294">
        <f t="shared" si="9"/>
        <v>0</v>
      </c>
      <c r="N54" s="294">
        <f t="shared" si="9"/>
        <v>0</v>
      </c>
      <c r="O54" s="295">
        <f t="shared" si="9"/>
        <v>0</v>
      </c>
    </row>
    <row r="55" spans="1:15" ht="14.45" customHeight="1">
      <c r="A55" s="266" t="s">
        <v>79</v>
      </c>
      <c r="B55" s="258">
        <v>164</v>
      </c>
      <c r="C55" s="259" t="s">
        <v>38</v>
      </c>
      <c r="D55" s="294"/>
      <c r="E55" s="294"/>
      <c r="F55" s="294"/>
      <c r="G55" s="294"/>
      <c r="H55" s="211"/>
      <c r="I55" s="215"/>
      <c r="J55" s="215"/>
      <c r="K55" s="215"/>
      <c r="L55" s="294">
        <f t="shared" si="9"/>
        <v>0</v>
      </c>
      <c r="M55" s="294">
        <f t="shared" si="9"/>
        <v>0</v>
      </c>
      <c r="N55" s="294">
        <f t="shared" si="9"/>
        <v>0</v>
      </c>
      <c r="O55" s="295">
        <f t="shared" si="9"/>
        <v>0</v>
      </c>
    </row>
    <row r="56" spans="1:15" ht="27" customHeight="1">
      <c r="A56" s="271" t="s">
        <v>80</v>
      </c>
      <c r="B56" s="258">
        <v>165</v>
      </c>
      <c r="C56" s="259" t="s">
        <v>38</v>
      </c>
      <c r="D56" s="294"/>
      <c r="E56" s="294"/>
      <c r="F56" s="294"/>
      <c r="G56" s="294"/>
      <c r="H56" s="211"/>
      <c r="I56" s="215"/>
      <c r="J56" s="215"/>
      <c r="K56" s="215"/>
      <c r="L56" s="294">
        <f t="shared" si="9"/>
        <v>0</v>
      </c>
      <c r="M56" s="294">
        <f t="shared" si="9"/>
        <v>0</v>
      </c>
      <c r="N56" s="294">
        <f t="shared" si="9"/>
        <v>0</v>
      </c>
      <c r="O56" s="295">
        <f t="shared" si="9"/>
        <v>0</v>
      </c>
    </row>
    <row r="57" spans="1:15" ht="25.5" customHeight="1">
      <c r="A57" s="271" t="s">
        <v>81</v>
      </c>
      <c r="B57" s="258">
        <v>166</v>
      </c>
      <c r="C57" s="259" t="s">
        <v>38</v>
      </c>
      <c r="D57" s="294"/>
      <c r="E57" s="294"/>
      <c r="F57" s="294"/>
      <c r="G57" s="294"/>
      <c r="H57" s="211"/>
      <c r="I57" s="215"/>
      <c r="J57" s="215"/>
      <c r="K57" s="215"/>
      <c r="L57" s="294">
        <f t="shared" si="9"/>
        <v>0</v>
      </c>
      <c r="M57" s="294">
        <f t="shared" si="9"/>
        <v>0</v>
      </c>
      <c r="N57" s="294">
        <f t="shared" si="9"/>
        <v>0</v>
      </c>
      <c r="O57" s="295">
        <f t="shared" si="9"/>
        <v>0</v>
      </c>
    </row>
    <row r="58" spans="1:15" ht="14.45" customHeight="1">
      <c r="A58" s="271" t="s">
        <v>82</v>
      </c>
      <c r="B58" s="258">
        <v>167</v>
      </c>
      <c r="C58" s="259" t="s">
        <v>38</v>
      </c>
      <c r="D58" s="294"/>
      <c r="E58" s="294"/>
      <c r="F58" s="294"/>
      <c r="G58" s="294"/>
      <c r="H58" s="211"/>
      <c r="I58" s="215"/>
      <c r="J58" s="215"/>
      <c r="K58" s="215"/>
      <c r="L58" s="294">
        <f t="shared" si="9"/>
        <v>0</v>
      </c>
      <c r="M58" s="294">
        <f t="shared" si="9"/>
        <v>0</v>
      </c>
      <c r="N58" s="294">
        <f t="shared" si="9"/>
        <v>0</v>
      </c>
      <c r="O58" s="295">
        <f t="shared" si="9"/>
        <v>0</v>
      </c>
    </row>
    <row r="59" spans="1:15" ht="14.45" customHeight="1">
      <c r="A59" s="280" t="s">
        <v>84</v>
      </c>
      <c r="B59" s="258">
        <v>168</v>
      </c>
      <c r="C59" s="259" t="s">
        <v>38</v>
      </c>
      <c r="D59" s="294"/>
      <c r="E59" s="294"/>
      <c r="F59" s="294"/>
      <c r="G59" s="294"/>
      <c r="H59" s="211"/>
      <c r="I59" s="215"/>
      <c r="J59" s="215"/>
      <c r="K59" s="215"/>
      <c r="L59" s="294">
        <f t="shared" si="9"/>
        <v>0</v>
      </c>
      <c r="M59" s="294">
        <f t="shared" si="9"/>
        <v>0</v>
      </c>
      <c r="N59" s="294">
        <f t="shared" si="9"/>
        <v>0</v>
      </c>
      <c r="O59" s="295">
        <f t="shared" si="9"/>
        <v>0</v>
      </c>
    </row>
    <row r="60" spans="1:15" ht="26.25" customHeight="1">
      <c r="A60" s="268" t="s">
        <v>90</v>
      </c>
      <c r="B60" s="281">
        <v>170</v>
      </c>
      <c r="C60" s="253" t="s">
        <v>38</v>
      </c>
      <c r="D60" s="296">
        <f>SUM(D61:D62)</f>
        <v>0</v>
      </c>
      <c r="E60" s="296">
        <f t="shared" ref="E60:O60" si="11">SUM(E61:E62)</f>
        <v>0</v>
      </c>
      <c r="F60" s="296">
        <f t="shared" si="11"/>
        <v>0</v>
      </c>
      <c r="G60" s="296">
        <f t="shared" si="11"/>
        <v>0</v>
      </c>
      <c r="H60" s="296">
        <f t="shared" si="11"/>
        <v>0</v>
      </c>
      <c r="I60" s="296">
        <f t="shared" si="11"/>
        <v>0</v>
      </c>
      <c r="J60" s="296">
        <f t="shared" si="11"/>
        <v>0</v>
      </c>
      <c r="K60" s="296">
        <f t="shared" si="11"/>
        <v>0</v>
      </c>
      <c r="L60" s="296">
        <f t="shared" si="11"/>
        <v>0</v>
      </c>
      <c r="M60" s="296">
        <f t="shared" si="11"/>
        <v>0</v>
      </c>
      <c r="N60" s="296">
        <f t="shared" si="11"/>
        <v>0</v>
      </c>
      <c r="O60" s="297">
        <f t="shared" si="11"/>
        <v>0</v>
      </c>
    </row>
    <row r="61" spans="1:15" ht="12" customHeight="1">
      <c r="A61" s="266" t="s">
        <v>91</v>
      </c>
      <c r="B61" s="267">
        <v>171</v>
      </c>
      <c r="C61" s="265" t="s">
        <v>38</v>
      </c>
      <c r="D61" s="320"/>
      <c r="E61" s="320"/>
      <c r="F61" s="320"/>
      <c r="G61" s="320"/>
      <c r="H61" s="216"/>
      <c r="I61" s="217"/>
      <c r="J61" s="218"/>
      <c r="K61" s="218"/>
      <c r="L61" s="294">
        <f t="shared" ref="L61:O62" si="12">SUM(D61+H61)</f>
        <v>0</v>
      </c>
      <c r="M61" s="294">
        <f t="shared" si="12"/>
        <v>0</v>
      </c>
      <c r="N61" s="294">
        <f t="shared" si="12"/>
        <v>0</v>
      </c>
      <c r="O61" s="295">
        <f t="shared" si="12"/>
        <v>0</v>
      </c>
    </row>
    <row r="62" spans="1:15" ht="12.75" customHeight="1">
      <c r="A62" s="266" t="s">
        <v>92</v>
      </c>
      <c r="B62" s="267">
        <v>172</v>
      </c>
      <c r="C62" s="265" t="s">
        <v>38</v>
      </c>
      <c r="D62" s="320"/>
      <c r="E62" s="699"/>
      <c r="F62" s="699"/>
      <c r="G62" s="320"/>
      <c r="H62" s="208"/>
      <c r="I62" s="210"/>
      <c r="J62" s="210"/>
      <c r="K62" s="209"/>
      <c r="L62" s="294">
        <f t="shared" si="12"/>
        <v>0</v>
      </c>
      <c r="M62" s="294">
        <f t="shared" si="12"/>
        <v>0</v>
      </c>
      <c r="N62" s="294">
        <f t="shared" si="12"/>
        <v>0</v>
      </c>
      <c r="O62" s="295">
        <f t="shared" si="12"/>
        <v>0</v>
      </c>
    </row>
    <row r="63" spans="1:15" ht="39" customHeight="1">
      <c r="A63" s="282" t="s">
        <v>93</v>
      </c>
      <c r="B63" s="283">
        <v>180</v>
      </c>
      <c r="C63" s="253" t="s">
        <v>38</v>
      </c>
      <c r="D63" s="296">
        <f>SUM(D64:D65)</f>
        <v>0</v>
      </c>
      <c r="E63" s="296">
        <f t="shared" ref="E63:O63" si="13">SUM(E64:E65)</f>
        <v>0</v>
      </c>
      <c r="F63" s="296">
        <f t="shared" si="13"/>
        <v>0</v>
      </c>
      <c r="G63" s="296">
        <f t="shared" si="13"/>
        <v>0</v>
      </c>
      <c r="H63" s="296">
        <f t="shared" si="13"/>
        <v>0</v>
      </c>
      <c r="I63" s="296">
        <f t="shared" si="13"/>
        <v>0</v>
      </c>
      <c r="J63" s="296">
        <f t="shared" si="13"/>
        <v>0</v>
      </c>
      <c r="K63" s="296">
        <f t="shared" si="13"/>
        <v>0</v>
      </c>
      <c r="L63" s="296">
        <f t="shared" si="13"/>
        <v>0</v>
      </c>
      <c r="M63" s="296">
        <f t="shared" si="13"/>
        <v>0</v>
      </c>
      <c r="N63" s="296">
        <f t="shared" si="13"/>
        <v>0</v>
      </c>
      <c r="O63" s="297">
        <f t="shared" si="13"/>
        <v>0</v>
      </c>
    </row>
    <row r="64" spans="1:15" ht="14.25" customHeight="1">
      <c r="A64" s="266" t="s">
        <v>91</v>
      </c>
      <c r="B64" s="267">
        <v>181</v>
      </c>
      <c r="C64" s="265" t="s">
        <v>38</v>
      </c>
      <c r="D64" s="320"/>
      <c r="E64" s="320"/>
      <c r="F64" s="320"/>
      <c r="G64" s="320"/>
      <c r="H64" s="208"/>
      <c r="I64" s="215"/>
      <c r="J64" s="215"/>
      <c r="K64" s="219"/>
      <c r="L64" s="294">
        <f t="shared" ref="L64:O65" si="14">SUM(D64+H64)</f>
        <v>0</v>
      </c>
      <c r="M64" s="294">
        <f t="shared" si="14"/>
        <v>0</v>
      </c>
      <c r="N64" s="294">
        <f t="shared" si="14"/>
        <v>0</v>
      </c>
      <c r="O64" s="295">
        <f t="shared" si="14"/>
        <v>0</v>
      </c>
    </row>
    <row r="65" spans="1:15" ht="14.25" customHeight="1">
      <c r="A65" s="266" t="s">
        <v>92</v>
      </c>
      <c r="B65" s="267">
        <v>182</v>
      </c>
      <c r="C65" s="265" t="s">
        <v>38</v>
      </c>
      <c r="D65" s="320"/>
      <c r="E65" s="320"/>
      <c r="F65" s="320"/>
      <c r="G65" s="320"/>
      <c r="H65" s="208"/>
      <c r="I65" s="215"/>
      <c r="J65" s="215"/>
      <c r="K65" s="219"/>
      <c r="L65" s="294">
        <f t="shared" si="14"/>
        <v>0</v>
      </c>
      <c r="M65" s="294">
        <f t="shared" si="14"/>
        <v>0</v>
      </c>
      <c r="N65" s="294">
        <f t="shared" si="14"/>
        <v>0</v>
      </c>
      <c r="O65" s="295">
        <f t="shared" si="14"/>
        <v>0</v>
      </c>
    </row>
    <row r="66" spans="1:15" ht="13.5" customHeight="1">
      <c r="A66" s="284" t="s">
        <v>21</v>
      </c>
      <c r="B66" s="269">
        <v>190</v>
      </c>
      <c r="C66" s="253" t="s">
        <v>38</v>
      </c>
      <c r="D66" s="298" t="s">
        <v>28</v>
      </c>
      <c r="E66" s="298" t="s">
        <v>28</v>
      </c>
      <c r="F66" s="298" t="s">
        <v>28</v>
      </c>
      <c r="G66" s="220"/>
      <c r="H66" s="298" t="s">
        <v>28</v>
      </c>
      <c r="I66" s="326" t="s">
        <v>28</v>
      </c>
      <c r="J66" s="326" t="s">
        <v>28</v>
      </c>
      <c r="K66" s="221"/>
      <c r="L66" s="298" t="s">
        <v>28</v>
      </c>
      <c r="M66" s="298" t="s">
        <v>28</v>
      </c>
      <c r="N66" s="298" t="s">
        <v>28</v>
      </c>
      <c r="O66" s="299">
        <f>G66+K66</f>
        <v>0</v>
      </c>
    </row>
    <row r="67" spans="1:15" ht="13.5" customHeight="1">
      <c r="A67" s="285" t="s">
        <v>347</v>
      </c>
      <c r="B67" s="286">
        <v>200</v>
      </c>
      <c r="C67" s="287" t="s">
        <v>94</v>
      </c>
      <c r="D67" s="300"/>
      <c r="E67" s="300"/>
      <c r="F67" s="300"/>
      <c r="G67" s="300"/>
      <c r="H67" s="222"/>
      <c r="I67" s="223"/>
      <c r="J67" s="223"/>
      <c r="K67" s="223"/>
      <c r="L67" s="300">
        <f t="shared" ref="L67:O67" si="15">SUM(D67+H67)</f>
        <v>0</v>
      </c>
      <c r="M67" s="300">
        <f t="shared" si="15"/>
        <v>0</v>
      </c>
      <c r="N67" s="300">
        <f t="shared" si="15"/>
        <v>0</v>
      </c>
      <c r="O67" s="301">
        <f t="shared" si="15"/>
        <v>0</v>
      </c>
    </row>
    <row r="68" spans="1:15" s="322" customFormat="1" ht="16.899999999999999" customHeight="1" thickBot="1">
      <c r="A68" s="288" t="s">
        <v>348</v>
      </c>
      <c r="B68" s="289">
        <v>300</v>
      </c>
      <c r="C68" s="290" t="s">
        <v>95</v>
      </c>
      <c r="D68" s="302" t="e">
        <f>((D21-D48)/D67)*1000</f>
        <v>#DIV/0!</v>
      </c>
      <c r="E68" s="302" t="e">
        <f t="shared" ref="E68:O68" si="16">((E21-E48)/E67)*1000</f>
        <v>#DIV/0!</v>
      </c>
      <c r="F68" s="302" t="e">
        <f t="shared" si="16"/>
        <v>#DIV/0!</v>
      </c>
      <c r="G68" s="302" t="e">
        <f t="shared" si="16"/>
        <v>#DIV/0!</v>
      </c>
      <c r="H68" s="302" t="e">
        <f t="shared" si="16"/>
        <v>#DIV/0!</v>
      </c>
      <c r="I68" s="302" t="e">
        <f t="shared" si="16"/>
        <v>#DIV/0!</v>
      </c>
      <c r="J68" s="302" t="e">
        <f t="shared" si="16"/>
        <v>#DIV/0!</v>
      </c>
      <c r="K68" s="302" t="e">
        <f t="shared" si="16"/>
        <v>#DIV/0!</v>
      </c>
      <c r="L68" s="302" t="e">
        <f t="shared" si="16"/>
        <v>#DIV/0!</v>
      </c>
      <c r="M68" s="302" t="e">
        <f t="shared" si="16"/>
        <v>#DIV/0!</v>
      </c>
      <c r="N68" s="302" t="e">
        <f t="shared" si="16"/>
        <v>#DIV/0!</v>
      </c>
      <c r="O68" s="302" t="e">
        <f t="shared" si="16"/>
        <v>#DIV/0!</v>
      </c>
    </row>
    <row r="69" spans="1:15" s="338" customFormat="1" ht="26.25" customHeight="1" thickBot="1">
      <c r="A69" s="309" t="s">
        <v>452</v>
      </c>
      <c r="B69" s="303">
        <v>400</v>
      </c>
      <c r="C69" s="291" t="s">
        <v>95</v>
      </c>
      <c r="D69" s="305" t="s">
        <v>28</v>
      </c>
      <c r="E69" s="305" t="s">
        <v>28</v>
      </c>
      <c r="F69" s="700"/>
      <c r="G69" s="305" t="s">
        <v>28</v>
      </c>
      <c r="H69" s="305" t="s">
        <v>28</v>
      </c>
      <c r="I69" s="305" t="s">
        <v>28</v>
      </c>
      <c r="J69" s="304"/>
      <c r="K69" s="305" t="s">
        <v>28</v>
      </c>
      <c r="L69" s="305" t="s">
        <v>28</v>
      </c>
      <c r="M69" s="305" t="s">
        <v>28</v>
      </c>
      <c r="N69" s="306">
        <f t="shared" ref="N69" si="17">SUM(F69+J69)</f>
        <v>0</v>
      </c>
      <c r="O69" s="307" t="s">
        <v>28</v>
      </c>
    </row>
    <row r="70" spans="1:15" ht="12.75" customHeight="1">
      <c r="A70" s="695" t="s">
        <v>46</v>
      </c>
      <c r="B70" s="692"/>
      <c r="C70" s="695"/>
      <c r="D70" s="332"/>
      <c r="E70" s="332"/>
      <c r="F70" s="332"/>
      <c r="H70" s="333"/>
      <c r="I70" s="333"/>
      <c r="J70" s="333"/>
      <c r="K70" s="333"/>
    </row>
    <row r="71" spans="1:15" ht="10.5" customHeight="1">
      <c r="A71" s="232" t="s">
        <v>96</v>
      </c>
      <c r="B71" s="692"/>
      <c r="C71" s="232"/>
      <c r="D71" s="232"/>
      <c r="E71" s="232"/>
      <c r="F71" s="232"/>
      <c r="G71" s="232"/>
    </row>
    <row r="72" spans="1:15">
      <c r="A72" s="1071" t="s">
        <v>47</v>
      </c>
      <c r="B72" s="1071"/>
      <c r="C72" s="1071"/>
      <c r="D72" s="1071"/>
      <c r="E72" s="1071"/>
      <c r="F72" s="1071"/>
      <c r="G72" s="1071"/>
      <c r="H72" s="1071"/>
      <c r="I72" s="1071"/>
      <c r="J72" s="1071"/>
      <c r="K72" s="1071"/>
      <c r="L72" s="1071"/>
      <c r="M72" s="1071"/>
      <c r="N72" s="1071"/>
      <c r="O72" s="1071"/>
    </row>
    <row r="73" spans="1:15" ht="9.75" customHeight="1">
      <c r="A73" s="694"/>
      <c r="B73" s="694"/>
      <c r="C73" s="694"/>
      <c r="D73" s="694"/>
      <c r="E73" s="694"/>
      <c r="F73" s="694"/>
      <c r="G73" s="694"/>
      <c r="H73" s="694"/>
      <c r="I73" s="694"/>
      <c r="J73" s="694"/>
      <c r="K73" s="694"/>
      <c r="L73" s="694"/>
      <c r="M73" s="694"/>
      <c r="N73" s="694"/>
      <c r="O73" s="694"/>
    </row>
    <row r="74" spans="1:15" s="152" customFormat="1" ht="14.25" customHeight="1">
      <c r="A74" s="310" t="s">
        <v>22</v>
      </c>
      <c r="B74" s="1022"/>
      <c r="C74" s="1022"/>
      <c r="D74" s="1024"/>
      <c r="E74" s="1024"/>
      <c r="F74" s="335"/>
    </row>
    <row r="75" spans="1:15" s="152" customFormat="1" ht="12" customHeight="1">
      <c r="A75" s="311"/>
      <c r="B75" s="1021" t="s">
        <v>23</v>
      </c>
      <c r="C75" s="1021"/>
      <c r="D75" s="1021" t="s">
        <v>24</v>
      </c>
      <c r="E75" s="1021"/>
      <c r="F75" s="335"/>
    </row>
    <row r="76" spans="1:15" s="152" customFormat="1" ht="12.75" customHeight="1">
      <c r="A76" s="310" t="s">
        <v>287</v>
      </c>
      <c r="B76" s="1025"/>
      <c r="C76" s="1025"/>
      <c r="D76" s="1025"/>
      <c r="E76" s="1025"/>
      <c r="F76" s="335"/>
    </row>
    <row r="77" spans="1:15" s="152" customFormat="1" ht="11.25" customHeight="1">
      <c r="A77" s="311"/>
      <c r="B77" s="1021" t="s">
        <v>23</v>
      </c>
      <c r="C77" s="1021"/>
      <c r="D77" s="1021" t="s">
        <v>24</v>
      </c>
      <c r="E77" s="1021"/>
      <c r="F77" s="335"/>
    </row>
    <row r="78" spans="1:15" s="152" customFormat="1" ht="13.5" customHeight="1">
      <c r="A78" s="310" t="s">
        <v>291</v>
      </c>
      <c r="B78" s="1022"/>
      <c r="C78" s="1022"/>
      <c r="D78" s="1024"/>
      <c r="E78" s="1024"/>
      <c r="F78" s="335"/>
    </row>
    <row r="79" spans="1:15" s="152" customFormat="1" ht="12.75" customHeight="1">
      <c r="A79" s="312"/>
      <c r="B79" s="1021" t="s">
        <v>23</v>
      </c>
      <c r="C79" s="1021"/>
      <c r="D79" s="1021" t="s">
        <v>24</v>
      </c>
      <c r="E79" s="1021"/>
      <c r="F79" s="335"/>
    </row>
    <row r="80" spans="1:15" s="152" customFormat="1" ht="19.5" customHeight="1">
      <c r="A80" s="336" t="s">
        <v>117</v>
      </c>
      <c r="B80" s="337"/>
      <c r="C80" s="337"/>
      <c r="D80" s="337"/>
      <c r="E80" s="337"/>
      <c r="F80" s="337"/>
    </row>
    <row r="81" s="152" customFormat="1" ht="15"/>
  </sheetData>
  <mergeCells count="33">
    <mergeCell ref="B79:C79"/>
    <mergeCell ref="D79:E79"/>
    <mergeCell ref="A14:M14"/>
    <mergeCell ref="B76:C76"/>
    <mergeCell ref="D76:E76"/>
    <mergeCell ref="B77:C77"/>
    <mergeCell ref="D77:E77"/>
    <mergeCell ref="B78:C78"/>
    <mergeCell ref="D78:E78"/>
    <mergeCell ref="L17:O18"/>
    <mergeCell ref="A72:O72"/>
    <mergeCell ref="B74:C74"/>
    <mergeCell ref="D74:E74"/>
    <mergeCell ref="B75:C75"/>
    <mergeCell ref="D75:E75"/>
    <mergeCell ref="A15:I15"/>
    <mergeCell ref="A17:A19"/>
    <mergeCell ref="B17:B19"/>
    <mergeCell ref="C17:C19"/>
    <mergeCell ref="D17:G18"/>
    <mergeCell ref="H17:K18"/>
    <mergeCell ref="A13:I13"/>
    <mergeCell ref="L1:O1"/>
    <mergeCell ref="L2:O2"/>
    <mergeCell ref="L3:O3"/>
    <mergeCell ref="A5:O5"/>
    <mergeCell ref="A6:O6"/>
    <mergeCell ref="A7:O7"/>
    <mergeCell ref="A8:O8"/>
    <mergeCell ref="D9:H9"/>
    <mergeCell ref="D10:H10"/>
    <mergeCell ref="A11:I11"/>
    <mergeCell ref="A12:I12"/>
  </mergeCells>
  <pageMargins left="0.7" right="0.7" top="0.75" bottom="0.75" header="0.3" footer="0.3"/>
  <pageSetup paperSize="9" scale="6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Q82"/>
  <sheetViews>
    <sheetView view="pageBreakPreview" topLeftCell="A61" zoomScale="130" zoomScaleNormal="100" zoomScaleSheetLayoutView="130" workbookViewId="0">
      <selection activeCell="Q23" sqref="Q23"/>
    </sheetView>
  </sheetViews>
  <sheetFormatPr defaultRowHeight="12.75"/>
  <cols>
    <col min="1" max="1" width="29" style="228" customWidth="1"/>
    <col min="2" max="2" width="5.85546875" style="229" customWidth="1"/>
    <col min="3" max="3" width="7.7109375" style="228" customWidth="1"/>
    <col min="4" max="7" width="7.28515625" style="228" customWidth="1"/>
    <col min="8" max="9" width="6.85546875" style="228" customWidth="1"/>
    <col min="10" max="11" width="7.7109375" style="228" customWidth="1"/>
    <col min="12" max="15" width="7.85546875" style="228" customWidth="1"/>
    <col min="16" max="255" width="9.140625" style="228"/>
    <col min="256" max="256" width="5.28515625" style="228" customWidth="1"/>
    <col min="257" max="257" width="29" style="228" customWidth="1"/>
    <col min="258" max="258" width="5.42578125" style="228" customWidth="1"/>
    <col min="259" max="259" width="7.7109375" style="228" customWidth="1"/>
    <col min="260" max="263" width="7.28515625" style="228" customWidth="1"/>
    <col min="264" max="265" width="6.85546875" style="228" customWidth="1"/>
    <col min="266" max="267" width="7.7109375" style="228" customWidth="1"/>
    <col min="268" max="271" width="7.85546875" style="228" customWidth="1"/>
    <col min="272" max="511" width="9.140625" style="228"/>
    <col min="512" max="512" width="5.28515625" style="228" customWidth="1"/>
    <col min="513" max="513" width="29" style="228" customWidth="1"/>
    <col min="514" max="514" width="5.42578125" style="228" customWidth="1"/>
    <col min="515" max="515" width="7.7109375" style="228" customWidth="1"/>
    <col min="516" max="519" width="7.28515625" style="228" customWidth="1"/>
    <col min="520" max="521" width="6.85546875" style="228" customWidth="1"/>
    <col min="522" max="523" width="7.7109375" style="228" customWidth="1"/>
    <col min="524" max="527" width="7.85546875" style="228" customWidth="1"/>
    <col min="528" max="767" width="9.140625" style="228"/>
    <col min="768" max="768" width="5.28515625" style="228" customWidth="1"/>
    <col min="769" max="769" width="29" style="228" customWidth="1"/>
    <col min="770" max="770" width="5.42578125" style="228" customWidth="1"/>
    <col min="771" max="771" width="7.7109375" style="228" customWidth="1"/>
    <col min="772" max="775" width="7.28515625" style="228" customWidth="1"/>
    <col min="776" max="777" width="6.85546875" style="228" customWidth="1"/>
    <col min="778" max="779" width="7.7109375" style="228" customWidth="1"/>
    <col min="780" max="783" width="7.85546875" style="228" customWidth="1"/>
    <col min="784" max="1023" width="9.140625" style="228"/>
    <col min="1024" max="1024" width="5.28515625" style="228" customWidth="1"/>
    <col min="1025" max="1025" width="29" style="228" customWidth="1"/>
    <col min="1026" max="1026" width="5.42578125" style="228" customWidth="1"/>
    <col min="1027" max="1027" width="7.7109375" style="228" customWidth="1"/>
    <col min="1028" max="1031" width="7.28515625" style="228" customWidth="1"/>
    <col min="1032" max="1033" width="6.85546875" style="228" customWidth="1"/>
    <col min="1034" max="1035" width="7.7109375" style="228" customWidth="1"/>
    <col min="1036" max="1039" width="7.85546875" style="228" customWidth="1"/>
    <col min="1040" max="1279" width="9.140625" style="228"/>
    <col min="1280" max="1280" width="5.28515625" style="228" customWidth="1"/>
    <col min="1281" max="1281" width="29" style="228" customWidth="1"/>
    <col min="1282" max="1282" width="5.42578125" style="228" customWidth="1"/>
    <col min="1283" max="1283" width="7.7109375" style="228" customWidth="1"/>
    <col min="1284" max="1287" width="7.28515625" style="228" customWidth="1"/>
    <col min="1288" max="1289" width="6.85546875" style="228" customWidth="1"/>
    <col min="1290" max="1291" width="7.7109375" style="228" customWidth="1"/>
    <col min="1292" max="1295" width="7.85546875" style="228" customWidth="1"/>
    <col min="1296" max="1535" width="9.140625" style="228"/>
    <col min="1536" max="1536" width="5.28515625" style="228" customWidth="1"/>
    <col min="1537" max="1537" width="29" style="228" customWidth="1"/>
    <col min="1538" max="1538" width="5.42578125" style="228" customWidth="1"/>
    <col min="1539" max="1539" width="7.7109375" style="228" customWidth="1"/>
    <col min="1540" max="1543" width="7.28515625" style="228" customWidth="1"/>
    <col min="1544" max="1545" width="6.85546875" style="228" customWidth="1"/>
    <col min="1546" max="1547" width="7.7109375" style="228" customWidth="1"/>
    <col min="1548" max="1551" width="7.85546875" style="228" customWidth="1"/>
    <col min="1552" max="1791" width="9.140625" style="228"/>
    <col min="1792" max="1792" width="5.28515625" style="228" customWidth="1"/>
    <col min="1793" max="1793" width="29" style="228" customWidth="1"/>
    <col min="1794" max="1794" width="5.42578125" style="228" customWidth="1"/>
    <col min="1795" max="1795" width="7.7109375" style="228" customWidth="1"/>
    <col min="1796" max="1799" width="7.28515625" style="228" customWidth="1"/>
    <col min="1800" max="1801" width="6.85546875" style="228" customWidth="1"/>
    <col min="1802" max="1803" width="7.7109375" style="228" customWidth="1"/>
    <col min="1804" max="1807" width="7.85546875" style="228" customWidth="1"/>
    <col min="1808" max="2047" width="9.140625" style="228"/>
    <col min="2048" max="2048" width="5.28515625" style="228" customWidth="1"/>
    <col min="2049" max="2049" width="29" style="228" customWidth="1"/>
    <col min="2050" max="2050" width="5.42578125" style="228" customWidth="1"/>
    <col min="2051" max="2051" width="7.7109375" style="228" customWidth="1"/>
    <col min="2052" max="2055" width="7.28515625" style="228" customWidth="1"/>
    <col min="2056" max="2057" width="6.85546875" style="228" customWidth="1"/>
    <col min="2058" max="2059" width="7.7109375" style="228" customWidth="1"/>
    <col min="2060" max="2063" width="7.85546875" style="228" customWidth="1"/>
    <col min="2064" max="2303" width="9.140625" style="228"/>
    <col min="2304" max="2304" width="5.28515625" style="228" customWidth="1"/>
    <col min="2305" max="2305" width="29" style="228" customWidth="1"/>
    <col min="2306" max="2306" width="5.42578125" style="228" customWidth="1"/>
    <col min="2307" max="2307" width="7.7109375" style="228" customWidth="1"/>
    <col min="2308" max="2311" width="7.28515625" style="228" customWidth="1"/>
    <col min="2312" max="2313" width="6.85546875" style="228" customWidth="1"/>
    <col min="2314" max="2315" width="7.7109375" style="228" customWidth="1"/>
    <col min="2316" max="2319" width="7.85546875" style="228" customWidth="1"/>
    <col min="2320" max="2559" width="9.140625" style="228"/>
    <col min="2560" max="2560" width="5.28515625" style="228" customWidth="1"/>
    <col min="2561" max="2561" width="29" style="228" customWidth="1"/>
    <col min="2562" max="2562" width="5.42578125" style="228" customWidth="1"/>
    <col min="2563" max="2563" width="7.7109375" style="228" customWidth="1"/>
    <col min="2564" max="2567" width="7.28515625" style="228" customWidth="1"/>
    <col min="2568" max="2569" width="6.85546875" style="228" customWidth="1"/>
    <col min="2570" max="2571" width="7.7109375" style="228" customWidth="1"/>
    <col min="2572" max="2575" width="7.85546875" style="228" customWidth="1"/>
    <col min="2576" max="2815" width="9.140625" style="228"/>
    <col min="2816" max="2816" width="5.28515625" style="228" customWidth="1"/>
    <col min="2817" max="2817" width="29" style="228" customWidth="1"/>
    <col min="2818" max="2818" width="5.42578125" style="228" customWidth="1"/>
    <col min="2819" max="2819" width="7.7109375" style="228" customWidth="1"/>
    <col min="2820" max="2823" width="7.28515625" style="228" customWidth="1"/>
    <col min="2824" max="2825" width="6.85546875" style="228" customWidth="1"/>
    <col min="2826" max="2827" width="7.7109375" style="228" customWidth="1"/>
    <col min="2828" max="2831" width="7.85546875" style="228" customWidth="1"/>
    <col min="2832" max="3071" width="9.140625" style="228"/>
    <col min="3072" max="3072" width="5.28515625" style="228" customWidth="1"/>
    <col min="3073" max="3073" width="29" style="228" customWidth="1"/>
    <col min="3074" max="3074" width="5.42578125" style="228" customWidth="1"/>
    <col min="3075" max="3075" width="7.7109375" style="228" customWidth="1"/>
    <col min="3076" max="3079" width="7.28515625" style="228" customWidth="1"/>
    <col min="3080" max="3081" width="6.85546875" style="228" customWidth="1"/>
    <col min="3082" max="3083" width="7.7109375" style="228" customWidth="1"/>
    <col min="3084" max="3087" width="7.85546875" style="228" customWidth="1"/>
    <col min="3088" max="3327" width="9.140625" style="228"/>
    <col min="3328" max="3328" width="5.28515625" style="228" customWidth="1"/>
    <col min="3329" max="3329" width="29" style="228" customWidth="1"/>
    <col min="3330" max="3330" width="5.42578125" style="228" customWidth="1"/>
    <col min="3331" max="3331" width="7.7109375" style="228" customWidth="1"/>
    <col min="3332" max="3335" width="7.28515625" style="228" customWidth="1"/>
    <col min="3336" max="3337" width="6.85546875" style="228" customWidth="1"/>
    <col min="3338" max="3339" width="7.7109375" style="228" customWidth="1"/>
    <col min="3340" max="3343" width="7.85546875" style="228" customWidth="1"/>
    <col min="3344" max="3583" width="9.140625" style="228"/>
    <col min="3584" max="3584" width="5.28515625" style="228" customWidth="1"/>
    <col min="3585" max="3585" width="29" style="228" customWidth="1"/>
    <col min="3586" max="3586" width="5.42578125" style="228" customWidth="1"/>
    <col min="3587" max="3587" width="7.7109375" style="228" customWidth="1"/>
    <col min="3588" max="3591" width="7.28515625" style="228" customWidth="1"/>
    <col min="3592" max="3593" width="6.85546875" style="228" customWidth="1"/>
    <col min="3594" max="3595" width="7.7109375" style="228" customWidth="1"/>
    <col min="3596" max="3599" width="7.85546875" style="228" customWidth="1"/>
    <col min="3600" max="3839" width="9.140625" style="228"/>
    <col min="3840" max="3840" width="5.28515625" style="228" customWidth="1"/>
    <col min="3841" max="3841" width="29" style="228" customWidth="1"/>
    <col min="3842" max="3842" width="5.42578125" style="228" customWidth="1"/>
    <col min="3843" max="3843" width="7.7109375" style="228" customWidth="1"/>
    <col min="3844" max="3847" width="7.28515625" style="228" customWidth="1"/>
    <col min="3848" max="3849" width="6.85546875" style="228" customWidth="1"/>
    <col min="3850" max="3851" width="7.7109375" style="228" customWidth="1"/>
    <col min="3852" max="3855" width="7.85546875" style="228" customWidth="1"/>
    <col min="3856" max="4095" width="9.140625" style="228"/>
    <col min="4096" max="4096" width="5.28515625" style="228" customWidth="1"/>
    <col min="4097" max="4097" width="29" style="228" customWidth="1"/>
    <col min="4098" max="4098" width="5.42578125" style="228" customWidth="1"/>
    <col min="4099" max="4099" width="7.7109375" style="228" customWidth="1"/>
    <col min="4100" max="4103" width="7.28515625" style="228" customWidth="1"/>
    <col min="4104" max="4105" width="6.85546875" style="228" customWidth="1"/>
    <col min="4106" max="4107" width="7.7109375" style="228" customWidth="1"/>
    <col min="4108" max="4111" width="7.85546875" style="228" customWidth="1"/>
    <col min="4112" max="4351" width="9.140625" style="228"/>
    <col min="4352" max="4352" width="5.28515625" style="228" customWidth="1"/>
    <col min="4353" max="4353" width="29" style="228" customWidth="1"/>
    <col min="4354" max="4354" width="5.42578125" style="228" customWidth="1"/>
    <col min="4355" max="4355" width="7.7109375" style="228" customWidth="1"/>
    <col min="4356" max="4359" width="7.28515625" style="228" customWidth="1"/>
    <col min="4360" max="4361" width="6.85546875" style="228" customWidth="1"/>
    <col min="4362" max="4363" width="7.7109375" style="228" customWidth="1"/>
    <col min="4364" max="4367" width="7.85546875" style="228" customWidth="1"/>
    <col min="4368" max="4607" width="9.140625" style="228"/>
    <col min="4608" max="4608" width="5.28515625" style="228" customWidth="1"/>
    <col min="4609" max="4609" width="29" style="228" customWidth="1"/>
    <col min="4610" max="4610" width="5.42578125" style="228" customWidth="1"/>
    <col min="4611" max="4611" width="7.7109375" style="228" customWidth="1"/>
    <col min="4612" max="4615" width="7.28515625" style="228" customWidth="1"/>
    <col min="4616" max="4617" width="6.85546875" style="228" customWidth="1"/>
    <col min="4618" max="4619" width="7.7109375" style="228" customWidth="1"/>
    <col min="4620" max="4623" width="7.85546875" style="228" customWidth="1"/>
    <col min="4624" max="4863" width="9.140625" style="228"/>
    <col min="4864" max="4864" width="5.28515625" style="228" customWidth="1"/>
    <col min="4865" max="4865" width="29" style="228" customWidth="1"/>
    <col min="4866" max="4866" width="5.42578125" style="228" customWidth="1"/>
    <col min="4867" max="4867" width="7.7109375" style="228" customWidth="1"/>
    <col min="4868" max="4871" width="7.28515625" style="228" customWidth="1"/>
    <col min="4872" max="4873" width="6.85546875" style="228" customWidth="1"/>
    <col min="4874" max="4875" width="7.7109375" style="228" customWidth="1"/>
    <col min="4876" max="4879" width="7.85546875" style="228" customWidth="1"/>
    <col min="4880" max="5119" width="9.140625" style="228"/>
    <col min="5120" max="5120" width="5.28515625" style="228" customWidth="1"/>
    <col min="5121" max="5121" width="29" style="228" customWidth="1"/>
    <col min="5122" max="5122" width="5.42578125" style="228" customWidth="1"/>
    <col min="5123" max="5123" width="7.7109375" style="228" customWidth="1"/>
    <col min="5124" max="5127" width="7.28515625" style="228" customWidth="1"/>
    <col min="5128" max="5129" width="6.85546875" style="228" customWidth="1"/>
    <col min="5130" max="5131" width="7.7109375" style="228" customWidth="1"/>
    <col min="5132" max="5135" width="7.85546875" style="228" customWidth="1"/>
    <col min="5136" max="5375" width="9.140625" style="228"/>
    <col min="5376" max="5376" width="5.28515625" style="228" customWidth="1"/>
    <col min="5377" max="5377" width="29" style="228" customWidth="1"/>
    <col min="5378" max="5378" width="5.42578125" style="228" customWidth="1"/>
    <col min="5379" max="5379" width="7.7109375" style="228" customWidth="1"/>
    <col min="5380" max="5383" width="7.28515625" style="228" customWidth="1"/>
    <col min="5384" max="5385" width="6.85546875" style="228" customWidth="1"/>
    <col min="5386" max="5387" width="7.7109375" style="228" customWidth="1"/>
    <col min="5388" max="5391" width="7.85546875" style="228" customWidth="1"/>
    <col min="5392" max="5631" width="9.140625" style="228"/>
    <col min="5632" max="5632" width="5.28515625" style="228" customWidth="1"/>
    <col min="5633" max="5633" width="29" style="228" customWidth="1"/>
    <col min="5634" max="5634" width="5.42578125" style="228" customWidth="1"/>
    <col min="5635" max="5635" width="7.7109375" style="228" customWidth="1"/>
    <col min="5636" max="5639" width="7.28515625" style="228" customWidth="1"/>
    <col min="5640" max="5641" width="6.85546875" style="228" customWidth="1"/>
    <col min="5642" max="5643" width="7.7109375" style="228" customWidth="1"/>
    <col min="5644" max="5647" width="7.85546875" style="228" customWidth="1"/>
    <col min="5648" max="5887" width="9.140625" style="228"/>
    <col min="5888" max="5888" width="5.28515625" style="228" customWidth="1"/>
    <col min="5889" max="5889" width="29" style="228" customWidth="1"/>
    <col min="5890" max="5890" width="5.42578125" style="228" customWidth="1"/>
    <col min="5891" max="5891" width="7.7109375" style="228" customWidth="1"/>
    <col min="5892" max="5895" width="7.28515625" style="228" customWidth="1"/>
    <col min="5896" max="5897" width="6.85546875" style="228" customWidth="1"/>
    <col min="5898" max="5899" width="7.7109375" style="228" customWidth="1"/>
    <col min="5900" max="5903" width="7.85546875" style="228" customWidth="1"/>
    <col min="5904" max="6143" width="9.140625" style="228"/>
    <col min="6144" max="6144" width="5.28515625" style="228" customWidth="1"/>
    <col min="6145" max="6145" width="29" style="228" customWidth="1"/>
    <col min="6146" max="6146" width="5.42578125" style="228" customWidth="1"/>
    <col min="6147" max="6147" width="7.7109375" style="228" customWidth="1"/>
    <col min="6148" max="6151" width="7.28515625" style="228" customWidth="1"/>
    <col min="6152" max="6153" width="6.85546875" style="228" customWidth="1"/>
    <col min="6154" max="6155" width="7.7109375" style="228" customWidth="1"/>
    <col min="6156" max="6159" width="7.85546875" style="228" customWidth="1"/>
    <col min="6160" max="6399" width="9.140625" style="228"/>
    <col min="6400" max="6400" width="5.28515625" style="228" customWidth="1"/>
    <col min="6401" max="6401" width="29" style="228" customWidth="1"/>
    <col min="6402" max="6402" width="5.42578125" style="228" customWidth="1"/>
    <col min="6403" max="6403" width="7.7109375" style="228" customWidth="1"/>
    <col min="6404" max="6407" width="7.28515625" style="228" customWidth="1"/>
    <col min="6408" max="6409" width="6.85546875" style="228" customWidth="1"/>
    <col min="6410" max="6411" width="7.7109375" style="228" customWidth="1"/>
    <col min="6412" max="6415" width="7.85546875" style="228" customWidth="1"/>
    <col min="6416" max="6655" width="9.140625" style="228"/>
    <col min="6656" max="6656" width="5.28515625" style="228" customWidth="1"/>
    <col min="6657" max="6657" width="29" style="228" customWidth="1"/>
    <col min="6658" max="6658" width="5.42578125" style="228" customWidth="1"/>
    <col min="6659" max="6659" width="7.7109375" style="228" customWidth="1"/>
    <col min="6660" max="6663" width="7.28515625" style="228" customWidth="1"/>
    <col min="6664" max="6665" width="6.85546875" style="228" customWidth="1"/>
    <col min="6666" max="6667" width="7.7109375" style="228" customWidth="1"/>
    <col min="6668" max="6671" width="7.85546875" style="228" customWidth="1"/>
    <col min="6672" max="6911" width="9.140625" style="228"/>
    <col min="6912" max="6912" width="5.28515625" style="228" customWidth="1"/>
    <col min="6913" max="6913" width="29" style="228" customWidth="1"/>
    <col min="6914" max="6914" width="5.42578125" style="228" customWidth="1"/>
    <col min="6915" max="6915" width="7.7109375" style="228" customWidth="1"/>
    <col min="6916" max="6919" width="7.28515625" style="228" customWidth="1"/>
    <col min="6920" max="6921" width="6.85546875" style="228" customWidth="1"/>
    <col min="6922" max="6923" width="7.7109375" style="228" customWidth="1"/>
    <col min="6924" max="6927" width="7.85546875" style="228" customWidth="1"/>
    <col min="6928" max="7167" width="9.140625" style="228"/>
    <col min="7168" max="7168" width="5.28515625" style="228" customWidth="1"/>
    <col min="7169" max="7169" width="29" style="228" customWidth="1"/>
    <col min="7170" max="7170" width="5.42578125" style="228" customWidth="1"/>
    <col min="7171" max="7171" width="7.7109375" style="228" customWidth="1"/>
    <col min="7172" max="7175" width="7.28515625" style="228" customWidth="1"/>
    <col min="7176" max="7177" width="6.85546875" style="228" customWidth="1"/>
    <col min="7178" max="7179" width="7.7109375" style="228" customWidth="1"/>
    <col min="7180" max="7183" width="7.85546875" style="228" customWidth="1"/>
    <col min="7184" max="7423" width="9.140625" style="228"/>
    <col min="7424" max="7424" width="5.28515625" style="228" customWidth="1"/>
    <col min="7425" max="7425" width="29" style="228" customWidth="1"/>
    <col min="7426" max="7426" width="5.42578125" style="228" customWidth="1"/>
    <col min="7427" max="7427" width="7.7109375" style="228" customWidth="1"/>
    <col min="7428" max="7431" width="7.28515625" style="228" customWidth="1"/>
    <col min="7432" max="7433" width="6.85546875" style="228" customWidth="1"/>
    <col min="7434" max="7435" width="7.7109375" style="228" customWidth="1"/>
    <col min="7436" max="7439" width="7.85546875" style="228" customWidth="1"/>
    <col min="7440" max="7679" width="9.140625" style="228"/>
    <col min="7680" max="7680" width="5.28515625" style="228" customWidth="1"/>
    <col min="7681" max="7681" width="29" style="228" customWidth="1"/>
    <col min="7682" max="7682" width="5.42578125" style="228" customWidth="1"/>
    <col min="7683" max="7683" width="7.7109375" style="228" customWidth="1"/>
    <col min="7684" max="7687" width="7.28515625" style="228" customWidth="1"/>
    <col min="7688" max="7689" width="6.85546875" style="228" customWidth="1"/>
    <col min="7690" max="7691" width="7.7109375" style="228" customWidth="1"/>
    <col min="7692" max="7695" width="7.85546875" style="228" customWidth="1"/>
    <col min="7696" max="7935" width="9.140625" style="228"/>
    <col min="7936" max="7936" width="5.28515625" style="228" customWidth="1"/>
    <col min="7937" max="7937" width="29" style="228" customWidth="1"/>
    <col min="7938" max="7938" width="5.42578125" style="228" customWidth="1"/>
    <col min="7939" max="7939" width="7.7109375" style="228" customWidth="1"/>
    <col min="7940" max="7943" width="7.28515625" style="228" customWidth="1"/>
    <col min="7944" max="7945" width="6.85546875" style="228" customWidth="1"/>
    <col min="7946" max="7947" width="7.7109375" style="228" customWidth="1"/>
    <col min="7948" max="7951" width="7.85546875" style="228" customWidth="1"/>
    <col min="7952" max="8191" width="9.140625" style="228"/>
    <col min="8192" max="8192" width="5.28515625" style="228" customWidth="1"/>
    <col min="8193" max="8193" width="29" style="228" customWidth="1"/>
    <col min="8194" max="8194" width="5.42578125" style="228" customWidth="1"/>
    <col min="8195" max="8195" width="7.7109375" style="228" customWidth="1"/>
    <col min="8196" max="8199" width="7.28515625" style="228" customWidth="1"/>
    <col min="8200" max="8201" width="6.85546875" style="228" customWidth="1"/>
    <col min="8202" max="8203" width="7.7109375" style="228" customWidth="1"/>
    <col min="8204" max="8207" width="7.85546875" style="228" customWidth="1"/>
    <col min="8208" max="8447" width="9.140625" style="228"/>
    <col min="8448" max="8448" width="5.28515625" style="228" customWidth="1"/>
    <col min="8449" max="8449" width="29" style="228" customWidth="1"/>
    <col min="8450" max="8450" width="5.42578125" style="228" customWidth="1"/>
    <col min="8451" max="8451" width="7.7109375" style="228" customWidth="1"/>
    <col min="8452" max="8455" width="7.28515625" style="228" customWidth="1"/>
    <col min="8456" max="8457" width="6.85546875" style="228" customWidth="1"/>
    <col min="8458" max="8459" width="7.7109375" style="228" customWidth="1"/>
    <col min="8460" max="8463" width="7.85546875" style="228" customWidth="1"/>
    <col min="8464" max="8703" width="9.140625" style="228"/>
    <col min="8704" max="8704" width="5.28515625" style="228" customWidth="1"/>
    <col min="8705" max="8705" width="29" style="228" customWidth="1"/>
    <col min="8706" max="8706" width="5.42578125" style="228" customWidth="1"/>
    <col min="8707" max="8707" width="7.7109375" style="228" customWidth="1"/>
    <col min="8708" max="8711" width="7.28515625" style="228" customWidth="1"/>
    <col min="8712" max="8713" width="6.85546875" style="228" customWidth="1"/>
    <col min="8714" max="8715" width="7.7109375" style="228" customWidth="1"/>
    <col min="8716" max="8719" width="7.85546875" style="228" customWidth="1"/>
    <col min="8720" max="8959" width="9.140625" style="228"/>
    <col min="8960" max="8960" width="5.28515625" style="228" customWidth="1"/>
    <col min="8961" max="8961" width="29" style="228" customWidth="1"/>
    <col min="8962" max="8962" width="5.42578125" style="228" customWidth="1"/>
    <col min="8963" max="8963" width="7.7109375" style="228" customWidth="1"/>
    <col min="8964" max="8967" width="7.28515625" style="228" customWidth="1"/>
    <col min="8968" max="8969" width="6.85546875" style="228" customWidth="1"/>
    <col min="8970" max="8971" width="7.7109375" style="228" customWidth="1"/>
    <col min="8972" max="8975" width="7.85546875" style="228" customWidth="1"/>
    <col min="8976" max="9215" width="9.140625" style="228"/>
    <col min="9216" max="9216" width="5.28515625" style="228" customWidth="1"/>
    <col min="9217" max="9217" width="29" style="228" customWidth="1"/>
    <col min="9218" max="9218" width="5.42578125" style="228" customWidth="1"/>
    <col min="9219" max="9219" width="7.7109375" style="228" customWidth="1"/>
    <col min="9220" max="9223" width="7.28515625" style="228" customWidth="1"/>
    <col min="9224" max="9225" width="6.85546875" style="228" customWidth="1"/>
    <col min="9226" max="9227" width="7.7109375" style="228" customWidth="1"/>
    <col min="9228" max="9231" width="7.85546875" style="228" customWidth="1"/>
    <col min="9232" max="9471" width="9.140625" style="228"/>
    <col min="9472" max="9472" width="5.28515625" style="228" customWidth="1"/>
    <col min="9473" max="9473" width="29" style="228" customWidth="1"/>
    <col min="9474" max="9474" width="5.42578125" style="228" customWidth="1"/>
    <col min="9475" max="9475" width="7.7109375" style="228" customWidth="1"/>
    <col min="9476" max="9479" width="7.28515625" style="228" customWidth="1"/>
    <col min="9480" max="9481" width="6.85546875" style="228" customWidth="1"/>
    <col min="9482" max="9483" width="7.7109375" style="228" customWidth="1"/>
    <col min="9484" max="9487" width="7.85546875" style="228" customWidth="1"/>
    <col min="9488" max="9727" width="9.140625" style="228"/>
    <col min="9728" max="9728" width="5.28515625" style="228" customWidth="1"/>
    <col min="9729" max="9729" width="29" style="228" customWidth="1"/>
    <col min="9730" max="9730" width="5.42578125" style="228" customWidth="1"/>
    <col min="9731" max="9731" width="7.7109375" style="228" customWidth="1"/>
    <col min="9732" max="9735" width="7.28515625" style="228" customWidth="1"/>
    <col min="9736" max="9737" width="6.85546875" style="228" customWidth="1"/>
    <col min="9738" max="9739" width="7.7109375" style="228" customWidth="1"/>
    <col min="9740" max="9743" width="7.85546875" style="228" customWidth="1"/>
    <col min="9744" max="9983" width="9.140625" style="228"/>
    <col min="9984" max="9984" width="5.28515625" style="228" customWidth="1"/>
    <col min="9985" max="9985" width="29" style="228" customWidth="1"/>
    <col min="9986" max="9986" width="5.42578125" style="228" customWidth="1"/>
    <col min="9987" max="9987" width="7.7109375" style="228" customWidth="1"/>
    <col min="9988" max="9991" width="7.28515625" style="228" customWidth="1"/>
    <col min="9992" max="9993" width="6.85546875" style="228" customWidth="1"/>
    <col min="9994" max="9995" width="7.7109375" style="228" customWidth="1"/>
    <col min="9996" max="9999" width="7.85546875" style="228" customWidth="1"/>
    <col min="10000" max="10239" width="9.140625" style="228"/>
    <col min="10240" max="10240" width="5.28515625" style="228" customWidth="1"/>
    <col min="10241" max="10241" width="29" style="228" customWidth="1"/>
    <col min="10242" max="10242" width="5.42578125" style="228" customWidth="1"/>
    <col min="10243" max="10243" width="7.7109375" style="228" customWidth="1"/>
    <col min="10244" max="10247" width="7.28515625" style="228" customWidth="1"/>
    <col min="10248" max="10249" width="6.85546875" style="228" customWidth="1"/>
    <col min="10250" max="10251" width="7.7109375" style="228" customWidth="1"/>
    <col min="10252" max="10255" width="7.85546875" style="228" customWidth="1"/>
    <col min="10256" max="10495" width="9.140625" style="228"/>
    <col min="10496" max="10496" width="5.28515625" style="228" customWidth="1"/>
    <col min="10497" max="10497" width="29" style="228" customWidth="1"/>
    <col min="10498" max="10498" width="5.42578125" style="228" customWidth="1"/>
    <col min="10499" max="10499" width="7.7109375" style="228" customWidth="1"/>
    <col min="10500" max="10503" width="7.28515625" style="228" customWidth="1"/>
    <col min="10504" max="10505" width="6.85546875" style="228" customWidth="1"/>
    <col min="10506" max="10507" width="7.7109375" style="228" customWidth="1"/>
    <col min="10508" max="10511" width="7.85546875" style="228" customWidth="1"/>
    <col min="10512" max="10751" width="9.140625" style="228"/>
    <col min="10752" max="10752" width="5.28515625" style="228" customWidth="1"/>
    <col min="10753" max="10753" width="29" style="228" customWidth="1"/>
    <col min="10754" max="10754" width="5.42578125" style="228" customWidth="1"/>
    <col min="10755" max="10755" width="7.7109375" style="228" customWidth="1"/>
    <col min="10756" max="10759" width="7.28515625" style="228" customWidth="1"/>
    <col min="10760" max="10761" width="6.85546875" style="228" customWidth="1"/>
    <col min="10762" max="10763" width="7.7109375" style="228" customWidth="1"/>
    <col min="10764" max="10767" width="7.85546875" style="228" customWidth="1"/>
    <col min="10768" max="11007" width="9.140625" style="228"/>
    <col min="11008" max="11008" width="5.28515625" style="228" customWidth="1"/>
    <col min="11009" max="11009" width="29" style="228" customWidth="1"/>
    <col min="11010" max="11010" width="5.42578125" style="228" customWidth="1"/>
    <col min="11011" max="11011" width="7.7109375" style="228" customWidth="1"/>
    <col min="11012" max="11015" width="7.28515625" style="228" customWidth="1"/>
    <col min="11016" max="11017" width="6.85546875" style="228" customWidth="1"/>
    <col min="11018" max="11019" width="7.7109375" style="228" customWidth="1"/>
    <col min="11020" max="11023" width="7.85546875" style="228" customWidth="1"/>
    <col min="11024" max="11263" width="9.140625" style="228"/>
    <col min="11264" max="11264" width="5.28515625" style="228" customWidth="1"/>
    <col min="11265" max="11265" width="29" style="228" customWidth="1"/>
    <col min="11266" max="11266" width="5.42578125" style="228" customWidth="1"/>
    <col min="11267" max="11267" width="7.7109375" style="228" customWidth="1"/>
    <col min="11268" max="11271" width="7.28515625" style="228" customWidth="1"/>
    <col min="11272" max="11273" width="6.85546875" style="228" customWidth="1"/>
    <col min="11274" max="11275" width="7.7109375" style="228" customWidth="1"/>
    <col min="11276" max="11279" width="7.85546875" style="228" customWidth="1"/>
    <col min="11280" max="11519" width="9.140625" style="228"/>
    <col min="11520" max="11520" width="5.28515625" style="228" customWidth="1"/>
    <col min="11521" max="11521" width="29" style="228" customWidth="1"/>
    <col min="11522" max="11522" width="5.42578125" style="228" customWidth="1"/>
    <col min="11523" max="11523" width="7.7109375" style="228" customWidth="1"/>
    <col min="11524" max="11527" width="7.28515625" style="228" customWidth="1"/>
    <col min="11528" max="11529" width="6.85546875" style="228" customWidth="1"/>
    <col min="11530" max="11531" width="7.7109375" style="228" customWidth="1"/>
    <col min="11532" max="11535" width="7.85546875" style="228" customWidth="1"/>
    <col min="11536" max="11775" width="9.140625" style="228"/>
    <col min="11776" max="11776" width="5.28515625" style="228" customWidth="1"/>
    <col min="11777" max="11777" width="29" style="228" customWidth="1"/>
    <col min="11778" max="11778" width="5.42578125" style="228" customWidth="1"/>
    <col min="11779" max="11779" width="7.7109375" style="228" customWidth="1"/>
    <col min="11780" max="11783" width="7.28515625" style="228" customWidth="1"/>
    <col min="11784" max="11785" width="6.85546875" style="228" customWidth="1"/>
    <col min="11786" max="11787" width="7.7109375" style="228" customWidth="1"/>
    <col min="11788" max="11791" width="7.85546875" style="228" customWidth="1"/>
    <col min="11792" max="12031" width="9.140625" style="228"/>
    <col min="12032" max="12032" width="5.28515625" style="228" customWidth="1"/>
    <col min="12033" max="12033" width="29" style="228" customWidth="1"/>
    <col min="12034" max="12034" width="5.42578125" style="228" customWidth="1"/>
    <col min="12035" max="12035" width="7.7109375" style="228" customWidth="1"/>
    <col min="12036" max="12039" width="7.28515625" style="228" customWidth="1"/>
    <col min="12040" max="12041" width="6.85546875" style="228" customWidth="1"/>
    <col min="12042" max="12043" width="7.7109375" style="228" customWidth="1"/>
    <col min="12044" max="12047" width="7.85546875" style="228" customWidth="1"/>
    <col min="12048" max="12287" width="9.140625" style="228"/>
    <col min="12288" max="12288" width="5.28515625" style="228" customWidth="1"/>
    <col min="12289" max="12289" width="29" style="228" customWidth="1"/>
    <col min="12290" max="12290" width="5.42578125" style="228" customWidth="1"/>
    <col min="12291" max="12291" width="7.7109375" style="228" customWidth="1"/>
    <col min="12292" max="12295" width="7.28515625" style="228" customWidth="1"/>
    <col min="12296" max="12297" width="6.85546875" style="228" customWidth="1"/>
    <col min="12298" max="12299" width="7.7109375" style="228" customWidth="1"/>
    <col min="12300" max="12303" width="7.85546875" style="228" customWidth="1"/>
    <col min="12304" max="12543" width="9.140625" style="228"/>
    <col min="12544" max="12544" width="5.28515625" style="228" customWidth="1"/>
    <col min="12545" max="12545" width="29" style="228" customWidth="1"/>
    <col min="12546" max="12546" width="5.42578125" style="228" customWidth="1"/>
    <col min="12547" max="12547" width="7.7109375" style="228" customWidth="1"/>
    <col min="12548" max="12551" width="7.28515625" style="228" customWidth="1"/>
    <col min="12552" max="12553" width="6.85546875" style="228" customWidth="1"/>
    <col min="12554" max="12555" width="7.7109375" style="228" customWidth="1"/>
    <col min="12556" max="12559" width="7.85546875" style="228" customWidth="1"/>
    <col min="12560" max="12799" width="9.140625" style="228"/>
    <col min="12800" max="12800" width="5.28515625" style="228" customWidth="1"/>
    <col min="12801" max="12801" width="29" style="228" customWidth="1"/>
    <col min="12802" max="12802" width="5.42578125" style="228" customWidth="1"/>
    <col min="12803" max="12803" width="7.7109375" style="228" customWidth="1"/>
    <col min="12804" max="12807" width="7.28515625" style="228" customWidth="1"/>
    <col min="12808" max="12809" width="6.85546875" style="228" customWidth="1"/>
    <col min="12810" max="12811" width="7.7109375" style="228" customWidth="1"/>
    <col min="12812" max="12815" width="7.85546875" style="228" customWidth="1"/>
    <col min="12816" max="13055" width="9.140625" style="228"/>
    <col min="13056" max="13056" width="5.28515625" style="228" customWidth="1"/>
    <col min="13057" max="13057" width="29" style="228" customWidth="1"/>
    <col min="13058" max="13058" width="5.42578125" style="228" customWidth="1"/>
    <col min="13059" max="13059" width="7.7109375" style="228" customWidth="1"/>
    <col min="13060" max="13063" width="7.28515625" style="228" customWidth="1"/>
    <col min="13064" max="13065" width="6.85546875" style="228" customWidth="1"/>
    <col min="13066" max="13067" width="7.7109375" style="228" customWidth="1"/>
    <col min="13068" max="13071" width="7.85546875" style="228" customWidth="1"/>
    <col min="13072" max="13311" width="9.140625" style="228"/>
    <col min="13312" max="13312" width="5.28515625" style="228" customWidth="1"/>
    <col min="13313" max="13313" width="29" style="228" customWidth="1"/>
    <col min="13314" max="13314" width="5.42578125" style="228" customWidth="1"/>
    <col min="13315" max="13315" width="7.7109375" style="228" customWidth="1"/>
    <col min="13316" max="13319" width="7.28515625" style="228" customWidth="1"/>
    <col min="13320" max="13321" width="6.85546875" style="228" customWidth="1"/>
    <col min="13322" max="13323" width="7.7109375" style="228" customWidth="1"/>
    <col min="13324" max="13327" width="7.85546875" style="228" customWidth="1"/>
    <col min="13328" max="13567" width="9.140625" style="228"/>
    <col min="13568" max="13568" width="5.28515625" style="228" customWidth="1"/>
    <col min="13569" max="13569" width="29" style="228" customWidth="1"/>
    <col min="13570" max="13570" width="5.42578125" style="228" customWidth="1"/>
    <col min="13571" max="13571" width="7.7109375" style="228" customWidth="1"/>
    <col min="13572" max="13575" width="7.28515625" style="228" customWidth="1"/>
    <col min="13576" max="13577" width="6.85546875" style="228" customWidth="1"/>
    <col min="13578" max="13579" width="7.7109375" style="228" customWidth="1"/>
    <col min="13580" max="13583" width="7.85546875" style="228" customWidth="1"/>
    <col min="13584" max="13823" width="9.140625" style="228"/>
    <col min="13824" max="13824" width="5.28515625" style="228" customWidth="1"/>
    <col min="13825" max="13825" width="29" style="228" customWidth="1"/>
    <col min="13826" max="13826" width="5.42578125" style="228" customWidth="1"/>
    <col min="13827" max="13827" width="7.7109375" style="228" customWidth="1"/>
    <col min="13828" max="13831" width="7.28515625" style="228" customWidth="1"/>
    <col min="13832" max="13833" width="6.85546875" style="228" customWidth="1"/>
    <col min="13834" max="13835" width="7.7109375" style="228" customWidth="1"/>
    <col min="13836" max="13839" width="7.85546875" style="228" customWidth="1"/>
    <col min="13840" max="14079" width="9.140625" style="228"/>
    <col min="14080" max="14080" width="5.28515625" style="228" customWidth="1"/>
    <col min="14081" max="14081" width="29" style="228" customWidth="1"/>
    <col min="14082" max="14082" width="5.42578125" style="228" customWidth="1"/>
    <col min="14083" max="14083" width="7.7109375" style="228" customWidth="1"/>
    <col min="14084" max="14087" width="7.28515625" style="228" customWidth="1"/>
    <col min="14088" max="14089" width="6.85546875" style="228" customWidth="1"/>
    <col min="14090" max="14091" width="7.7109375" style="228" customWidth="1"/>
    <col min="14092" max="14095" width="7.85546875" style="228" customWidth="1"/>
    <col min="14096" max="14335" width="9.140625" style="228"/>
    <col min="14336" max="14336" width="5.28515625" style="228" customWidth="1"/>
    <col min="14337" max="14337" width="29" style="228" customWidth="1"/>
    <col min="14338" max="14338" width="5.42578125" style="228" customWidth="1"/>
    <col min="14339" max="14339" width="7.7109375" style="228" customWidth="1"/>
    <col min="14340" max="14343" width="7.28515625" style="228" customWidth="1"/>
    <col min="14344" max="14345" width="6.85546875" style="228" customWidth="1"/>
    <col min="14346" max="14347" width="7.7109375" style="228" customWidth="1"/>
    <col min="14348" max="14351" width="7.85546875" style="228" customWidth="1"/>
    <col min="14352" max="14591" width="9.140625" style="228"/>
    <col min="14592" max="14592" width="5.28515625" style="228" customWidth="1"/>
    <col min="14593" max="14593" width="29" style="228" customWidth="1"/>
    <col min="14594" max="14594" width="5.42578125" style="228" customWidth="1"/>
    <col min="14595" max="14595" width="7.7109375" style="228" customWidth="1"/>
    <col min="14596" max="14599" width="7.28515625" style="228" customWidth="1"/>
    <col min="14600" max="14601" width="6.85546875" style="228" customWidth="1"/>
    <col min="14602" max="14603" width="7.7109375" style="228" customWidth="1"/>
    <col min="14604" max="14607" width="7.85546875" style="228" customWidth="1"/>
    <col min="14608" max="14847" width="9.140625" style="228"/>
    <col min="14848" max="14848" width="5.28515625" style="228" customWidth="1"/>
    <col min="14849" max="14849" width="29" style="228" customWidth="1"/>
    <col min="14850" max="14850" width="5.42578125" style="228" customWidth="1"/>
    <col min="14851" max="14851" width="7.7109375" style="228" customWidth="1"/>
    <col min="14852" max="14855" width="7.28515625" style="228" customWidth="1"/>
    <col min="14856" max="14857" width="6.85546875" style="228" customWidth="1"/>
    <col min="14858" max="14859" width="7.7109375" style="228" customWidth="1"/>
    <col min="14860" max="14863" width="7.85546875" style="228" customWidth="1"/>
    <col min="14864" max="15103" width="9.140625" style="228"/>
    <col min="15104" max="15104" width="5.28515625" style="228" customWidth="1"/>
    <col min="15105" max="15105" width="29" style="228" customWidth="1"/>
    <col min="15106" max="15106" width="5.42578125" style="228" customWidth="1"/>
    <col min="15107" max="15107" width="7.7109375" style="228" customWidth="1"/>
    <col min="15108" max="15111" width="7.28515625" style="228" customWidth="1"/>
    <col min="15112" max="15113" width="6.85546875" style="228" customWidth="1"/>
    <col min="15114" max="15115" width="7.7109375" style="228" customWidth="1"/>
    <col min="15116" max="15119" width="7.85546875" style="228" customWidth="1"/>
    <col min="15120" max="15359" width="9.140625" style="228"/>
    <col min="15360" max="15360" width="5.28515625" style="228" customWidth="1"/>
    <col min="15361" max="15361" width="29" style="228" customWidth="1"/>
    <col min="15362" max="15362" width="5.42578125" style="228" customWidth="1"/>
    <col min="15363" max="15363" width="7.7109375" style="228" customWidth="1"/>
    <col min="15364" max="15367" width="7.28515625" style="228" customWidth="1"/>
    <col min="15368" max="15369" width="6.85546875" style="228" customWidth="1"/>
    <col min="15370" max="15371" width="7.7109375" style="228" customWidth="1"/>
    <col min="15372" max="15375" width="7.85546875" style="228" customWidth="1"/>
    <col min="15376" max="15615" width="9.140625" style="228"/>
    <col min="15616" max="15616" width="5.28515625" style="228" customWidth="1"/>
    <col min="15617" max="15617" width="29" style="228" customWidth="1"/>
    <col min="15618" max="15618" width="5.42578125" style="228" customWidth="1"/>
    <col min="15619" max="15619" width="7.7109375" style="228" customWidth="1"/>
    <col min="15620" max="15623" width="7.28515625" style="228" customWidth="1"/>
    <col min="15624" max="15625" width="6.85546875" style="228" customWidth="1"/>
    <col min="15626" max="15627" width="7.7109375" style="228" customWidth="1"/>
    <col min="15628" max="15631" width="7.85546875" style="228" customWidth="1"/>
    <col min="15632" max="15871" width="9.140625" style="228"/>
    <col min="15872" max="15872" width="5.28515625" style="228" customWidth="1"/>
    <col min="15873" max="15873" width="29" style="228" customWidth="1"/>
    <col min="15874" max="15874" width="5.42578125" style="228" customWidth="1"/>
    <col min="15875" max="15875" width="7.7109375" style="228" customWidth="1"/>
    <col min="15876" max="15879" width="7.28515625" style="228" customWidth="1"/>
    <col min="15880" max="15881" width="6.85546875" style="228" customWidth="1"/>
    <col min="15882" max="15883" width="7.7109375" style="228" customWidth="1"/>
    <col min="15884" max="15887" width="7.85546875" style="228" customWidth="1"/>
    <col min="15888" max="16127" width="9.140625" style="228"/>
    <col min="16128" max="16128" width="5.28515625" style="228" customWidth="1"/>
    <col min="16129" max="16129" width="29" style="228" customWidth="1"/>
    <col min="16130" max="16130" width="5.42578125" style="228" customWidth="1"/>
    <col min="16131" max="16131" width="7.7109375" style="228" customWidth="1"/>
    <col min="16132" max="16135" width="7.28515625" style="228" customWidth="1"/>
    <col min="16136" max="16137" width="6.85546875" style="228" customWidth="1"/>
    <col min="16138" max="16139" width="7.7109375" style="228" customWidth="1"/>
    <col min="16140" max="16143" width="7.85546875" style="228" customWidth="1"/>
    <col min="16144" max="16384" width="9.140625" style="228"/>
  </cols>
  <sheetData>
    <row r="1" spans="1:17" ht="14.25" customHeight="1">
      <c r="L1" s="1059" t="s">
        <v>330</v>
      </c>
      <c r="M1" s="1059"/>
      <c r="N1" s="1059"/>
      <c r="O1" s="1059"/>
      <c r="P1" s="230"/>
      <c r="Q1" s="230"/>
    </row>
    <row r="2" spans="1:17" ht="22.9" customHeight="1">
      <c r="L2" s="1040" t="s">
        <v>25</v>
      </c>
      <c r="M2" s="1040"/>
      <c r="N2" s="1040"/>
      <c r="O2" s="1040"/>
      <c r="P2" s="231"/>
      <c r="Q2" s="231"/>
    </row>
    <row r="3" spans="1:17" ht="14.25" customHeight="1">
      <c r="L3" s="1038" t="s">
        <v>385</v>
      </c>
      <c r="M3" s="1038"/>
      <c r="N3" s="1038"/>
      <c r="O3" s="1038"/>
      <c r="P3" s="232"/>
      <c r="Q3" s="232"/>
    </row>
    <row r="4" spans="1:17" ht="9.75" customHeight="1"/>
    <row r="5" spans="1:17" ht="18.75" customHeight="1">
      <c r="A5" s="1060" t="s">
        <v>333</v>
      </c>
      <c r="B5" s="1060"/>
      <c r="C5" s="1060"/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0"/>
      <c r="O5" s="1060"/>
    </row>
    <row r="6" spans="1:17" ht="8.25" customHeight="1">
      <c r="A6" s="1061"/>
      <c r="B6" s="1061"/>
      <c r="C6" s="1061"/>
      <c r="D6" s="1061"/>
      <c r="E6" s="1061"/>
      <c r="F6" s="1061"/>
      <c r="G6" s="1061"/>
      <c r="H6" s="1061"/>
      <c r="I6" s="1061"/>
      <c r="J6" s="1061"/>
      <c r="K6" s="1061"/>
      <c r="L6" s="1061"/>
      <c r="M6" s="1061"/>
      <c r="N6" s="1061"/>
      <c r="O6" s="1061"/>
    </row>
    <row r="7" spans="1:17" ht="16.5" customHeight="1">
      <c r="A7" s="1062" t="s">
        <v>334</v>
      </c>
      <c r="B7" s="1062"/>
      <c r="C7" s="1062"/>
      <c r="D7" s="1062"/>
      <c r="E7" s="1062"/>
      <c r="F7" s="1062"/>
      <c r="G7" s="1062"/>
      <c r="H7" s="1062"/>
      <c r="I7" s="1062"/>
      <c r="J7" s="1062"/>
      <c r="K7" s="1062"/>
      <c r="L7" s="1062"/>
      <c r="M7" s="1062"/>
      <c r="N7" s="1062"/>
      <c r="O7" s="1062"/>
    </row>
    <row r="8" spans="1:17" ht="9" customHeight="1">
      <c r="A8" s="1061"/>
      <c r="B8" s="1061"/>
      <c r="C8" s="1061"/>
      <c r="D8" s="1061"/>
      <c r="E8" s="1061"/>
      <c r="F8" s="1061"/>
      <c r="G8" s="1061"/>
      <c r="H8" s="1061"/>
      <c r="I8" s="1061"/>
      <c r="J8" s="1061"/>
      <c r="K8" s="1061"/>
      <c r="L8" s="1061"/>
      <c r="M8" s="1061"/>
      <c r="N8" s="1061"/>
      <c r="O8" s="1061"/>
    </row>
    <row r="9" spans="1:17" ht="15" customHeight="1">
      <c r="A9" s="233"/>
      <c r="B9" s="233"/>
      <c r="C9" s="233"/>
      <c r="D9" s="1080" t="s">
        <v>499</v>
      </c>
      <c r="E9" s="1080"/>
      <c r="F9" s="1080"/>
      <c r="G9" s="1080"/>
      <c r="H9" s="1080"/>
      <c r="I9" s="233"/>
      <c r="J9" s="233"/>
      <c r="K9" s="233"/>
      <c r="L9" s="233"/>
      <c r="M9" s="233"/>
      <c r="N9" s="233"/>
      <c r="O9" s="233"/>
    </row>
    <row r="10" spans="1:17" ht="13.9" customHeight="1">
      <c r="A10" s="156"/>
      <c r="B10" s="156"/>
      <c r="C10" s="156"/>
      <c r="D10" s="1035" t="s">
        <v>123</v>
      </c>
      <c r="E10" s="1035"/>
      <c r="F10" s="1035"/>
      <c r="G10" s="1035"/>
      <c r="H10" s="1035"/>
      <c r="I10" s="696"/>
      <c r="J10" s="696"/>
      <c r="K10" s="693"/>
      <c r="L10" s="693"/>
      <c r="M10" s="693"/>
      <c r="N10" s="693"/>
      <c r="O10" s="156" t="s">
        <v>27</v>
      </c>
    </row>
    <row r="11" spans="1:17" ht="14.25" customHeight="1">
      <c r="A11" s="1037" t="s">
        <v>533</v>
      </c>
      <c r="B11" s="1037"/>
      <c r="C11" s="1037"/>
      <c r="D11" s="1037"/>
      <c r="E11" s="1037"/>
      <c r="F11" s="1037"/>
      <c r="G11" s="1037"/>
      <c r="H11" s="1037"/>
      <c r="I11" s="1037"/>
      <c r="J11" s="236"/>
      <c r="K11" s="693"/>
      <c r="L11" s="693"/>
      <c r="M11" s="693"/>
      <c r="N11" s="693"/>
      <c r="O11" s="158" t="s">
        <v>392</v>
      </c>
    </row>
    <row r="12" spans="1:17" ht="15" customHeight="1">
      <c r="A12" s="1037" t="s">
        <v>454</v>
      </c>
      <c r="B12" s="1037"/>
      <c r="C12" s="1037"/>
      <c r="D12" s="1037"/>
      <c r="E12" s="1037"/>
      <c r="F12" s="1037"/>
      <c r="G12" s="1037"/>
      <c r="H12" s="1037"/>
      <c r="I12" s="1037"/>
      <c r="J12" s="236"/>
      <c r="K12" s="693"/>
      <c r="L12" s="693"/>
      <c r="M12" s="693"/>
      <c r="N12" s="693"/>
      <c r="O12" s="158" t="s">
        <v>393</v>
      </c>
    </row>
    <row r="13" spans="1:17" ht="14.25" customHeight="1">
      <c r="A13" s="1044" t="s">
        <v>455</v>
      </c>
      <c r="B13" s="1037"/>
      <c r="C13" s="1037"/>
      <c r="D13" s="1037"/>
      <c r="E13" s="1037"/>
      <c r="F13" s="1037"/>
      <c r="G13" s="1037"/>
      <c r="H13" s="1037"/>
      <c r="I13" s="1037"/>
      <c r="J13" s="236"/>
      <c r="K13" s="693"/>
      <c r="L13" s="693"/>
      <c r="M13" s="693"/>
      <c r="N13" s="693"/>
      <c r="O13" s="158" t="s">
        <v>394</v>
      </c>
    </row>
    <row r="14" spans="1:17" ht="15" customHeight="1">
      <c r="A14" s="1037" t="s">
        <v>534</v>
      </c>
      <c r="B14" s="1037"/>
      <c r="C14" s="1037"/>
      <c r="D14" s="1037"/>
      <c r="E14" s="1037"/>
      <c r="F14" s="1037"/>
      <c r="G14" s="1037"/>
      <c r="H14" s="1037"/>
      <c r="I14" s="1037"/>
      <c r="J14" s="236"/>
      <c r="K14" s="693"/>
      <c r="L14" s="693"/>
      <c r="M14" s="693"/>
      <c r="N14" s="693"/>
      <c r="O14" s="158" t="s">
        <v>391</v>
      </c>
    </row>
    <row r="15" spans="1:17" s="319" customFormat="1" ht="16.5" customHeight="1">
      <c r="A15" s="1048" t="s">
        <v>535</v>
      </c>
      <c r="B15" s="1048"/>
      <c r="C15" s="1048"/>
      <c r="D15" s="1048"/>
      <c r="E15" s="1048"/>
      <c r="F15" s="1048"/>
      <c r="G15" s="1048"/>
      <c r="H15" s="1048"/>
      <c r="I15" s="1048"/>
      <c r="J15" s="206"/>
      <c r="K15" s="205"/>
      <c r="L15" s="205"/>
      <c r="M15" s="205"/>
      <c r="N15" s="205"/>
      <c r="O15" s="142" t="s">
        <v>501</v>
      </c>
    </row>
    <row r="16" spans="1:17" ht="21" customHeight="1">
      <c r="A16" s="1037" t="s">
        <v>536</v>
      </c>
      <c r="B16" s="1037"/>
      <c r="C16" s="1037"/>
      <c r="D16" s="1037"/>
      <c r="E16" s="1037"/>
      <c r="F16" s="1037"/>
      <c r="G16" s="1037"/>
      <c r="H16" s="1037"/>
      <c r="I16" s="1037"/>
      <c r="J16" s="236"/>
      <c r="K16" s="693"/>
      <c r="L16" s="693"/>
      <c r="M16" s="693"/>
      <c r="N16" s="693"/>
      <c r="O16" s="158"/>
    </row>
    <row r="17" spans="1:15" s="319" customFormat="1" ht="16.5" customHeight="1" thickBot="1">
      <c r="A17" s="691"/>
      <c r="B17" s="691"/>
      <c r="C17" s="691"/>
      <c r="D17" s="691"/>
      <c r="E17" s="691"/>
      <c r="F17" s="691"/>
      <c r="G17" s="691"/>
      <c r="H17" s="691"/>
      <c r="I17" s="691"/>
      <c r="J17" s="206"/>
      <c r="K17" s="205"/>
      <c r="L17" s="205"/>
      <c r="M17" s="205"/>
      <c r="N17" s="205"/>
      <c r="O17" s="725"/>
    </row>
    <row r="18" spans="1:15" s="229" customFormat="1" ht="13.15" customHeight="1">
      <c r="A18" s="1049" t="s">
        <v>29</v>
      </c>
      <c r="B18" s="1052" t="s">
        <v>30</v>
      </c>
      <c r="C18" s="1052" t="s">
        <v>31</v>
      </c>
      <c r="D18" s="1055" t="s">
        <v>50</v>
      </c>
      <c r="E18" s="1055"/>
      <c r="F18" s="1055"/>
      <c r="G18" s="1055"/>
      <c r="H18" s="1057" t="s">
        <v>481</v>
      </c>
      <c r="I18" s="1057"/>
      <c r="J18" s="1057"/>
      <c r="K18" s="1057"/>
      <c r="L18" s="1063" t="s">
        <v>52</v>
      </c>
      <c r="M18" s="1063"/>
      <c r="N18" s="1064"/>
      <c r="O18" s="1065"/>
    </row>
    <row r="19" spans="1:15" s="229" customFormat="1" ht="34.5" customHeight="1">
      <c r="A19" s="1050"/>
      <c r="B19" s="1053"/>
      <c r="C19" s="1053"/>
      <c r="D19" s="1056"/>
      <c r="E19" s="1056"/>
      <c r="F19" s="1056"/>
      <c r="G19" s="1056"/>
      <c r="H19" s="1058"/>
      <c r="I19" s="1058"/>
      <c r="J19" s="1058"/>
      <c r="K19" s="1058"/>
      <c r="L19" s="1066"/>
      <c r="M19" s="1066"/>
      <c r="N19" s="1067"/>
      <c r="O19" s="1068"/>
    </row>
    <row r="20" spans="1:15" s="229" customFormat="1" ht="42.75" customHeight="1" thickBot="1">
      <c r="A20" s="1051"/>
      <c r="B20" s="1054"/>
      <c r="C20" s="1054"/>
      <c r="D20" s="237" t="s">
        <v>35</v>
      </c>
      <c r="E20" s="237" t="s">
        <v>36</v>
      </c>
      <c r="F20" s="238" t="s">
        <v>37</v>
      </c>
      <c r="G20" s="238" t="s">
        <v>53</v>
      </c>
      <c r="H20" s="237" t="s">
        <v>35</v>
      </c>
      <c r="I20" s="237" t="s">
        <v>36</v>
      </c>
      <c r="J20" s="238" t="s">
        <v>37</v>
      </c>
      <c r="K20" s="238" t="s">
        <v>53</v>
      </c>
      <c r="L20" s="237" t="s">
        <v>35</v>
      </c>
      <c r="M20" s="237" t="s">
        <v>36</v>
      </c>
      <c r="N20" s="238" t="s">
        <v>37</v>
      </c>
      <c r="O20" s="239" t="s">
        <v>53</v>
      </c>
    </row>
    <row r="21" spans="1:15" s="246" customFormat="1" ht="12" customHeight="1">
      <c r="A21" s="240">
        <v>1</v>
      </c>
      <c r="B21" s="241">
        <v>2</v>
      </c>
      <c r="C21" s="242">
        <v>3</v>
      </c>
      <c r="D21" s="243">
        <v>4</v>
      </c>
      <c r="E21" s="243">
        <v>5</v>
      </c>
      <c r="F21" s="243">
        <v>6</v>
      </c>
      <c r="G21" s="243">
        <v>7</v>
      </c>
      <c r="H21" s="243">
        <v>8</v>
      </c>
      <c r="I21" s="243">
        <v>9</v>
      </c>
      <c r="J21" s="243">
        <v>10</v>
      </c>
      <c r="K21" s="243">
        <v>11</v>
      </c>
      <c r="L21" s="243">
        <v>12</v>
      </c>
      <c r="M21" s="243">
        <v>13</v>
      </c>
      <c r="N21" s="244">
        <v>14</v>
      </c>
      <c r="O21" s="245">
        <v>15</v>
      </c>
    </row>
    <row r="22" spans="1:15" ht="16.5" customHeight="1">
      <c r="A22" s="247" t="s">
        <v>284</v>
      </c>
      <c r="B22" s="248">
        <v>100</v>
      </c>
      <c r="C22" s="249" t="s">
        <v>38</v>
      </c>
      <c r="D22" s="250">
        <f>D23+D28+D44+D48+D52+D61+D64</f>
        <v>0</v>
      </c>
      <c r="E22" s="250">
        <f>E23+E28+E44+E48+E52+E61+E64</f>
        <v>0</v>
      </c>
      <c r="F22" s="250">
        <f>F23+F28+F44+F48+F52+F61+F64+F70</f>
        <v>0</v>
      </c>
      <c r="G22" s="250">
        <f>G23+G28+G44+G48+G52+G61+G64+G67</f>
        <v>0</v>
      </c>
      <c r="H22" s="910">
        <f t="shared" ref="H22:I22" si="0">H23+H28+H44+H48+H52+H61+H64</f>
        <v>421.90000000000003</v>
      </c>
      <c r="I22" s="910">
        <f t="shared" si="0"/>
        <v>713.5</v>
      </c>
      <c r="J22" s="910">
        <f>J23+J28+J44+J48+J52+J61+J64+J70</f>
        <v>713.5</v>
      </c>
      <c r="K22" s="910">
        <f>K23+K28+K44+K48+K52+K61+K64+K67</f>
        <v>407.30000000000007</v>
      </c>
      <c r="L22" s="250">
        <f t="shared" ref="L22:M22" si="1">L23+L28+L44+L48+L52+L61+L64</f>
        <v>421.90000000000003</v>
      </c>
      <c r="M22" s="250">
        <f t="shared" si="1"/>
        <v>713.5</v>
      </c>
      <c r="N22" s="250">
        <f>N23+N28+N44+N48+N52+N61+N64+N70</f>
        <v>713.5</v>
      </c>
      <c r="O22" s="251">
        <f>O23+O28+O44+O48+O52+O61+O64+O67</f>
        <v>407.30000000000007</v>
      </c>
    </row>
    <row r="23" spans="1:15" ht="16.899999999999999" customHeight="1">
      <c r="A23" s="252" t="s">
        <v>55</v>
      </c>
      <c r="B23" s="253">
        <v>110</v>
      </c>
      <c r="C23" s="254" t="s">
        <v>38</v>
      </c>
      <c r="D23" s="255">
        <f>SUM(D24:D27)</f>
        <v>0</v>
      </c>
      <c r="E23" s="255">
        <f t="shared" ref="E23:O23" si="2">SUM(E24:E27)</f>
        <v>0</v>
      </c>
      <c r="F23" s="255">
        <f t="shared" si="2"/>
        <v>0</v>
      </c>
      <c r="G23" s="255">
        <f t="shared" si="2"/>
        <v>0</v>
      </c>
      <c r="H23" s="911">
        <f t="shared" si="2"/>
        <v>223.20000000000002</v>
      </c>
      <c r="I23" s="911">
        <f t="shared" si="2"/>
        <v>149.9</v>
      </c>
      <c r="J23" s="911">
        <f t="shared" si="2"/>
        <v>149.9</v>
      </c>
      <c r="K23" s="911">
        <f t="shared" si="2"/>
        <v>149.60000000000002</v>
      </c>
      <c r="L23" s="255">
        <f t="shared" si="2"/>
        <v>223.20000000000002</v>
      </c>
      <c r="M23" s="255">
        <f t="shared" si="2"/>
        <v>149.9</v>
      </c>
      <c r="N23" s="255">
        <f t="shared" si="2"/>
        <v>149.9</v>
      </c>
      <c r="O23" s="256">
        <f t="shared" si="2"/>
        <v>149.60000000000002</v>
      </c>
    </row>
    <row r="24" spans="1:15" ht="10.5" customHeight="1">
      <c r="A24" s="257" t="s">
        <v>4</v>
      </c>
      <c r="B24" s="258"/>
      <c r="C24" s="259"/>
      <c r="D24" s="320"/>
      <c r="E24" s="320"/>
      <c r="F24" s="320"/>
      <c r="G24" s="320"/>
      <c r="H24" s="890"/>
      <c r="I24" s="912"/>
      <c r="J24" s="912"/>
      <c r="K24" s="912"/>
      <c r="L24" s="292"/>
      <c r="M24" s="292"/>
      <c r="N24" s="292"/>
      <c r="O24" s="293"/>
    </row>
    <row r="25" spans="1:15" ht="13.5" customHeight="1">
      <c r="A25" s="260" t="s">
        <v>56</v>
      </c>
      <c r="B25" s="261">
        <v>111</v>
      </c>
      <c r="C25" s="262" t="s">
        <v>38</v>
      </c>
      <c r="D25" s="320"/>
      <c r="E25" s="320"/>
      <c r="F25" s="320"/>
      <c r="G25" s="320"/>
      <c r="H25" s="208">
        <v>173</v>
      </c>
      <c r="I25" s="210">
        <v>116.2</v>
      </c>
      <c r="J25" s="210">
        <v>116.2</v>
      </c>
      <c r="K25" s="210">
        <v>115.7</v>
      </c>
      <c r="L25" s="294">
        <f t="shared" ref="L25:O27" si="3">SUM(D25+H25)</f>
        <v>173</v>
      </c>
      <c r="M25" s="294">
        <f t="shared" si="3"/>
        <v>116.2</v>
      </c>
      <c r="N25" s="294">
        <f t="shared" si="3"/>
        <v>116.2</v>
      </c>
      <c r="O25" s="295">
        <f t="shared" si="3"/>
        <v>115.7</v>
      </c>
    </row>
    <row r="26" spans="1:15" ht="24.75" customHeight="1">
      <c r="A26" s="263" t="s">
        <v>57</v>
      </c>
      <c r="B26" s="264">
        <v>112</v>
      </c>
      <c r="C26" s="265" t="s">
        <v>38</v>
      </c>
      <c r="D26" s="320"/>
      <c r="E26" s="320"/>
      <c r="F26" s="320"/>
      <c r="G26" s="320"/>
      <c r="H26" s="208">
        <v>49.9</v>
      </c>
      <c r="I26" s="210">
        <v>33.4</v>
      </c>
      <c r="J26" s="210">
        <v>33.4</v>
      </c>
      <c r="K26" s="210">
        <v>33.6</v>
      </c>
      <c r="L26" s="294">
        <f t="shared" si="3"/>
        <v>49.9</v>
      </c>
      <c r="M26" s="294">
        <f t="shared" si="3"/>
        <v>33.4</v>
      </c>
      <c r="N26" s="294">
        <f t="shared" si="3"/>
        <v>33.4</v>
      </c>
      <c r="O26" s="295">
        <f t="shared" si="3"/>
        <v>33.6</v>
      </c>
    </row>
    <row r="27" spans="1:15" ht="23.25" customHeight="1">
      <c r="A27" s="266" t="s">
        <v>58</v>
      </c>
      <c r="B27" s="267">
        <v>113</v>
      </c>
      <c r="C27" s="265" t="s">
        <v>38</v>
      </c>
      <c r="D27" s="320"/>
      <c r="E27" s="320"/>
      <c r="F27" s="320"/>
      <c r="G27" s="320"/>
      <c r="H27" s="208">
        <v>0.3</v>
      </c>
      <c r="I27" s="210">
        <v>0.3</v>
      </c>
      <c r="J27" s="210">
        <v>0.3</v>
      </c>
      <c r="K27" s="210">
        <v>0.3</v>
      </c>
      <c r="L27" s="294">
        <f t="shared" si="3"/>
        <v>0.3</v>
      </c>
      <c r="M27" s="294">
        <f t="shared" si="3"/>
        <v>0.3</v>
      </c>
      <c r="N27" s="294">
        <f t="shared" si="3"/>
        <v>0.3</v>
      </c>
      <c r="O27" s="295">
        <f t="shared" si="3"/>
        <v>0.3</v>
      </c>
    </row>
    <row r="28" spans="1:15" s="322" customFormat="1" ht="24" customHeight="1">
      <c r="A28" s="268" t="s">
        <v>59</v>
      </c>
      <c r="B28" s="269">
        <v>120</v>
      </c>
      <c r="C28" s="270" t="s">
        <v>38</v>
      </c>
      <c r="D28" s="296">
        <f t="shared" ref="D28:O28" si="4">SUM(D29:D43)</f>
        <v>0</v>
      </c>
      <c r="E28" s="296">
        <f t="shared" si="4"/>
        <v>0</v>
      </c>
      <c r="F28" s="296">
        <f t="shared" si="4"/>
        <v>0</v>
      </c>
      <c r="G28" s="296">
        <f t="shared" si="4"/>
        <v>0</v>
      </c>
      <c r="H28" s="914">
        <f t="shared" si="4"/>
        <v>8</v>
      </c>
      <c r="I28" s="914">
        <f t="shared" si="4"/>
        <v>8.5000000000000018</v>
      </c>
      <c r="J28" s="914">
        <f t="shared" si="4"/>
        <v>8.5000000000000018</v>
      </c>
      <c r="K28" s="914">
        <f t="shared" si="4"/>
        <v>8.5000000000000018</v>
      </c>
      <c r="L28" s="296">
        <f t="shared" si="4"/>
        <v>8</v>
      </c>
      <c r="M28" s="296">
        <f t="shared" si="4"/>
        <v>8.5000000000000018</v>
      </c>
      <c r="N28" s="296">
        <f t="shared" si="4"/>
        <v>8.5000000000000018</v>
      </c>
      <c r="O28" s="297">
        <f t="shared" si="4"/>
        <v>8.5000000000000018</v>
      </c>
    </row>
    <row r="29" spans="1:15" ht="14.25" customHeight="1">
      <c r="A29" s="271" t="s">
        <v>60</v>
      </c>
      <c r="B29" s="272">
        <v>121</v>
      </c>
      <c r="C29" s="259" t="s">
        <v>38</v>
      </c>
      <c r="D29" s="320"/>
      <c r="E29" s="320"/>
      <c r="F29" s="320"/>
      <c r="G29" s="320"/>
      <c r="H29" s="208"/>
      <c r="I29" s="210"/>
      <c r="J29" s="210"/>
      <c r="K29" s="210"/>
      <c r="L29" s="294">
        <f t="shared" ref="L29:O42" si="5">SUM(D29+H29)</f>
        <v>0</v>
      </c>
      <c r="M29" s="294">
        <f t="shared" si="5"/>
        <v>0</v>
      </c>
      <c r="N29" s="294">
        <f t="shared" si="5"/>
        <v>0</v>
      </c>
      <c r="O29" s="295">
        <f t="shared" si="5"/>
        <v>0</v>
      </c>
    </row>
    <row r="30" spans="1:15" ht="22.5" customHeight="1">
      <c r="A30" s="271" t="s">
        <v>61</v>
      </c>
      <c r="B30" s="272">
        <v>122</v>
      </c>
      <c r="C30" s="259" t="s">
        <v>38</v>
      </c>
      <c r="D30" s="320"/>
      <c r="E30" s="320"/>
      <c r="F30" s="320"/>
      <c r="G30" s="320"/>
      <c r="H30" s="208"/>
      <c r="I30" s="209">
        <v>3.5</v>
      </c>
      <c r="J30" s="209">
        <v>3.5</v>
      </c>
      <c r="K30" s="209">
        <v>3.5</v>
      </c>
      <c r="L30" s="294">
        <f t="shared" si="5"/>
        <v>0</v>
      </c>
      <c r="M30" s="294">
        <f t="shared" si="5"/>
        <v>3.5</v>
      </c>
      <c r="N30" s="294">
        <f t="shared" si="5"/>
        <v>3.5</v>
      </c>
      <c r="O30" s="295">
        <f t="shared" si="5"/>
        <v>3.5</v>
      </c>
    </row>
    <row r="31" spans="1:15" ht="14.25" customHeight="1">
      <c r="A31" s="271" t="s">
        <v>62</v>
      </c>
      <c r="B31" s="272">
        <v>123</v>
      </c>
      <c r="C31" s="259" t="s">
        <v>38</v>
      </c>
      <c r="D31" s="320"/>
      <c r="E31" s="320"/>
      <c r="F31" s="320"/>
      <c r="G31" s="320"/>
      <c r="H31" s="208"/>
      <c r="I31" s="210"/>
      <c r="J31" s="210"/>
      <c r="K31" s="210"/>
      <c r="L31" s="294">
        <f t="shared" si="5"/>
        <v>0</v>
      </c>
      <c r="M31" s="294">
        <f t="shared" si="5"/>
        <v>0</v>
      </c>
      <c r="N31" s="294">
        <f t="shared" si="5"/>
        <v>0</v>
      </c>
      <c r="O31" s="295">
        <f t="shared" si="5"/>
        <v>0</v>
      </c>
    </row>
    <row r="32" spans="1:15" ht="14.25" customHeight="1">
      <c r="A32" s="271" t="s">
        <v>63</v>
      </c>
      <c r="B32" s="272">
        <v>124</v>
      </c>
      <c r="C32" s="259" t="s">
        <v>38</v>
      </c>
      <c r="D32" s="320"/>
      <c r="E32" s="320"/>
      <c r="F32" s="320"/>
      <c r="G32" s="320"/>
      <c r="H32" s="208">
        <v>8</v>
      </c>
      <c r="I32" s="209"/>
      <c r="J32" s="209"/>
      <c r="K32" s="210"/>
      <c r="L32" s="294">
        <f t="shared" si="5"/>
        <v>8</v>
      </c>
      <c r="M32" s="294">
        <f t="shared" si="5"/>
        <v>0</v>
      </c>
      <c r="N32" s="294">
        <f t="shared" si="5"/>
        <v>0</v>
      </c>
      <c r="O32" s="295">
        <f t="shared" si="5"/>
        <v>0</v>
      </c>
    </row>
    <row r="33" spans="1:15" ht="13.5" customHeight="1">
      <c r="A33" s="271" t="s">
        <v>64</v>
      </c>
      <c r="B33" s="272">
        <v>125</v>
      </c>
      <c r="C33" s="259" t="s">
        <v>38</v>
      </c>
      <c r="D33" s="320"/>
      <c r="E33" s="320"/>
      <c r="F33" s="320"/>
      <c r="G33" s="320"/>
      <c r="H33" s="208"/>
      <c r="I33" s="209">
        <v>4.4000000000000004</v>
      </c>
      <c r="J33" s="209">
        <v>4.4000000000000004</v>
      </c>
      <c r="K33" s="209">
        <v>4.4000000000000004</v>
      </c>
      <c r="L33" s="294">
        <f t="shared" si="5"/>
        <v>0</v>
      </c>
      <c r="M33" s="294">
        <f t="shared" si="5"/>
        <v>4.4000000000000004</v>
      </c>
      <c r="N33" s="294">
        <f t="shared" si="5"/>
        <v>4.4000000000000004</v>
      </c>
      <c r="O33" s="295">
        <f t="shared" si="5"/>
        <v>4.4000000000000004</v>
      </c>
    </row>
    <row r="34" spans="1:15" ht="13.5" customHeight="1">
      <c r="A34" s="271" t="s">
        <v>65</v>
      </c>
      <c r="B34" s="272">
        <v>126</v>
      </c>
      <c r="C34" s="259" t="s">
        <v>38</v>
      </c>
      <c r="D34" s="320"/>
      <c r="E34" s="320"/>
      <c r="F34" s="320"/>
      <c r="G34" s="320"/>
      <c r="H34" s="208"/>
      <c r="I34" s="210"/>
      <c r="J34" s="210"/>
      <c r="K34" s="210"/>
      <c r="L34" s="294">
        <f t="shared" si="5"/>
        <v>0</v>
      </c>
      <c r="M34" s="294">
        <f t="shared" si="5"/>
        <v>0</v>
      </c>
      <c r="N34" s="294">
        <f t="shared" si="5"/>
        <v>0</v>
      </c>
      <c r="O34" s="295">
        <f t="shared" si="5"/>
        <v>0</v>
      </c>
    </row>
    <row r="35" spans="1:15" ht="14.25" customHeight="1">
      <c r="A35" s="271" t="s">
        <v>66</v>
      </c>
      <c r="B35" s="272">
        <v>127</v>
      </c>
      <c r="C35" s="259" t="s">
        <v>38</v>
      </c>
      <c r="D35" s="320"/>
      <c r="E35" s="320"/>
      <c r="F35" s="320"/>
      <c r="G35" s="320"/>
      <c r="H35" s="210"/>
      <c r="I35" s="214">
        <v>0.3</v>
      </c>
      <c r="J35" s="214">
        <v>0.3</v>
      </c>
      <c r="K35" s="210">
        <v>0.3</v>
      </c>
      <c r="L35" s="294">
        <f t="shared" si="5"/>
        <v>0</v>
      </c>
      <c r="M35" s="294">
        <f t="shared" si="5"/>
        <v>0.3</v>
      </c>
      <c r="N35" s="294">
        <f t="shared" si="5"/>
        <v>0.3</v>
      </c>
      <c r="O35" s="295">
        <f t="shared" si="5"/>
        <v>0.3</v>
      </c>
    </row>
    <row r="36" spans="1:15" ht="15" customHeight="1">
      <c r="A36" s="271" t="s">
        <v>67</v>
      </c>
      <c r="B36" s="272">
        <v>128</v>
      </c>
      <c r="C36" s="259" t="s">
        <v>38</v>
      </c>
      <c r="D36" s="320"/>
      <c r="E36" s="320"/>
      <c r="F36" s="320"/>
      <c r="G36" s="320"/>
      <c r="H36" s="210"/>
      <c r="I36" s="210"/>
      <c r="J36" s="210"/>
      <c r="K36" s="210"/>
      <c r="L36" s="294">
        <f t="shared" si="5"/>
        <v>0</v>
      </c>
      <c r="M36" s="294">
        <f t="shared" si="5"/>
        <v>0</v>
      </c>
      <c r="N36" s="294">
        <f t="shared" si="5"/>
        <v>0</v>
      </c>
      <c r="O36" s="295">
        <f t="shared" si="5"/>
        <v>0</v>
      </c>
    </row>
    <row r="37" spans="1:15" ht="15" customHeight="1">
      <c r="A37" s="271" t="s">
        <v>68</v>
      </c>
      <c r="B37" s="272">
        <v>129</v>
      </c>
      <c r="C37" s="259" t="s">
        <v>38</v>
      </c>
      <c r="D37" s="320"/>
      <c r="E37" s="320"/>
      <c r="F37" s="320"/>
      <c r="G37" s="320"/>
      <c r="H37" s="210"/>
      <c r="I37" s="210"/>
      <c r="J37" s="210"/>
      <c r="K37" s="210"/>
      <c r="L37" s="294">
        <f t="shared" si="5"/>
        <v>0</v>
      </c>
      <c r="M37" s="294">
        <f t="shared" si="5"/>
        <v>0</v>
      </c>
      <c r="N37" s="294">
        <f t="shared" si="5"/>
        <v>0</v>
      </c>
      <c r="O37" s="295">
        <f t="shared" si="5"/>
        <v>0</v>
      </c>
    </row>
    <row r="38" spans="1:15" ht="15" customHeight="1">
      <c r="A38" s="271" t="s">
        <v>69</v>
      </c>
      <c r="B38" s="272">
        <v>130</v>
      </c>
      <c r="C38" s="259" t="s">
        <v>38</v>
      </c>
      <c r="D38" s="320"/>
      <c r="E38" s="320"/>
      <c r="F38" s="320"/>
      <c r="G38" s="320"/>
      <c r="H38" s="210"/>
      <c r="I38" s="210"/>
      <c r="J38" s="210"/>
      <c r="K38" s="210"/>
      <c r="L38" s="294">
        <f t="shared" si="5"/>
        <v>0</v>
      </c>
      <c r="M38" s="294">
        <f t="shared" si="5"/>
        <v>0</v>
      </c>
      <c r="N38" s="294">
        <f t="shared" si="5"/>
        <v>0</v>
      </c>
      <c r="O38" s="295">
        <f t="shared" si="5"/>
        <v>0</v>
      </c>
    </row>
    <row r="39" spans="1:15" ht="15" customHeight="1">
      <c r="A39" s="271" t="s">
        <v>70</v>
      </c>
      <c r="B39" s="272">
        <v>131</v>
      </c>
      <c r="C39" s="259" t="s">
        <v>38</v>
      </c>
      <c r="D39" s="320"/>
      <c r="E39" s="320"/>
      <c r="F39" s="320"/>
      <c r="G39" s="320"/>
      <c r="H39" s="210"/>
      <c r="I39" s="210"/>
      <c r="J39" s="210"/>
      <c r="K39" s="210"/>
      <c r="L39" s="294">
        <f t="shared" si="5"/>
        <v>0</v>
      </c>
      <c r="M39" s="294">
        <f t="shared" si="5"/>
        <v>0</v>
      </c>
      <c r="N39" s="294">
        <f t="shared" si="5"/>
        <v>0</v>
      </c>
      <c r="O39" s="295">
        <f t="shared" si="5"/>
        <v>0</v>
      </c>
    </row>
    <row r="40" spans="1:15" ht="15" customHeight="1">
      <c r="A40" s="271" t="s">
        <v>71</v>
      </c>
      <c r="B40" s="272">
        <v>132</v>
      </c>
      <c r="C40" s="259" t="s">
        <v>38</v>
      </c>
      <c r="D40" s="320"/>
      <c r="E40" s="320"/>
      <c r="F40" s="320"/>
      <c r="G40" s="320"/>
      <c r="H40" s="210"/>
      <c r="I40" s="210"/>
      <c r="J40" s="210"/>
      <c r="K40" s="210"/>
      <c r="L40" s="294">
        <f t="shared" si="5"/>
        <v>0</v>
      </c>
      <c r="M40" s="294">
        <f t="shared" si="5"/>
        <v>0</v>
      </c>
      <c r="N40" s="294">
        <f t="shared" si="5"/>
        <v>0</v>
      </c>
      <c r="O40" s="295">
        <f t="shared" si="5"/>
        <v>0</v>
      </c>
    </row>
    <row r="41" spans="1:15" ht="15" customHeight="1">
      <c r="A41" s="271" t="s">
        <v>72</v>
      </c>
      <c r="B41" s="272">
        <v>133</v>
      </c>
      <c r="C41" s="259" t="s">
        <v>38</v>
      </c>
      <c r="D41" s="320"/>
      <c r="E41" s="320"/>
      <c r="F41" s="320"/>
      <c r="G41" s="320"/>
      <c r="H41" s="210"/>
      <c r="I41" s="210"/>
      <c r="J41" s="210"/>
      <c r="K41" s="210"/>
      <c r="L41" s="294">
        <f t="shared" si="5"/>
        <v>0</v>
      </c>
      <c r="M41" s="294">
        <f t="shared" si="5"/>
        <v>0</v>
      </c>
      <c r="N41" s="294">
        <f t="shared" si="5"/>
        <v>0</v>
      </c>
      <c r="O41" s="295">
        <f t="shared" si="5"/>
        <v>0</v>
      </c>
    </row>
    <row r="42" spans="1:15" ht="15" customHeight="1">
      <c r="A42" s="271" t="s">
        <v>73</v>
      </c>
      <c r="B42" s="272">
        <v>134</v>
      </c>
      <c r="C42" s="259" t="s">
        <v>38</v>
      </c>
      <c r="D42" s="320"/>
      <c r="E42" s="320"/>
      <c r="F42" s="320"/>
      <c r="G42" s="320"/>
      <c r="H42" s="210"/>
      <c r="I42" s="210"/>
      <c r="J42" s="210"/>
      <c r="K42" s="210"/>
      <c r="L42" s="294">
        <f t="shared" si="5"/>
        <v>0</v>
      </c>
      <c r="M42" s="294">
        <f t="shared" si="5"/>
        <v>0</v>
      </c>
      <c r="N42" s="294">
        <f t="shared" si="5"/>
        <v>0</v>
      </c>
      <c r="O42" s="295">
        <f t="shared" si="5"/>
        <v>0</v>
      </c>
    </row>
    <row r="43" spans="1:15" ht="14.45" customHeight="1">
      <c r="A43" s="273" t="s">
        <v>74</v>
      </c>
      <c r="B43" s="258">
        <v>135</v>
      </c>
      <c r="C43" s="262" t="s">
        <v>38</v>
      </c>
      <c r="D43" s="294"/>
      <c r="E43" s="294"/>
      <c r="F43" s="294"/>
      <c r="G43" s="294"/>
      <c r="H43" s="211"/>
      <c r="I43" s="215">
        <v>0.3</v>
      </c>
      <c r="J43" s="215">
        <v>0.3</v>
      </c>
      <c r="K43" s="215">
        <v>0.3</v>
      </c>
      <c r="L43" s="294">
        <f>SUM(D43+H43)</f>
        <v>0</v>
      </c>
      <c r="M43" s="294">
        <f>SUM(E43+I43)</f>
        <v>0.3</v>
      </c>
      <c r="N43" s="294">
        <f>SUM(F43+J43)</f>
        <v>0.3</v>
      </c>
      <c r="O43" s="295">
        <f>SUM(G43+K43)</f>
        <v>0.3</v>
      </c>
    </row>
    <row r="44" spans="1:15" ht="14.45" customHeight="1">
      <c r="A44" s="274" t="s">
        <v>85</v>
      </c>
      <c r="B44" s="269">
        <v>140</v>
      </c>
      <c r="C44" s="253" t="s">
        <v>38</v>
      </c>
      <c r="D44" s="296">
        <f>SUM(D45:D47)</f>
        <v>0</v>
      </c>
      <c r="E44" s="296">
        <f t="shared" ref="E44:O44" si="6">SUM(E45:E47)</f>
        <v>0</v>
      </c>
      <c r="F44" s="296">
        <f t="shared" si="6"/>
        <v>0</v>
      </c>
      <c r="G44" s="296">
        <f t="shared" si="6"/>
        <v>0</v>
      </c>
      <c r="H44" s="914">
        <f t="shared" si="6"/>
        <v>0</v>
      </c>
      <c r="I44" s="914">
        <f t="shared" si="6"/>
        <v>0</v>
      </c>
      <c r="J44" s="914">
        <f t="shared" si="6"/>
        <v>0</v>
      </c>
      <c r="K44" s="914">
        <f t="shared" si="6"/>
        <v>0</v>
      </c>
      <c r="L44" s="296">
        <f t="shared" si="6"/>
        <v>0</v>
      </c>
      <c r="M44" s="296">
        <f t="shared" si="6"/>
        <v>0</v>
      </c>
      <c r="N44" s="296">
        <f t="shared" si="6"/>
        <v>0</v>
      </c>
      <c r="O44" s="297">
        <f t="shared" si="6"/>
        <v>0</v>
      </c>
    </row>
    <row r="45" spans="1:15" ht="24" customHeight="1">
      <c r="A45" s="266" t="s">
        <v>86</v>
      </c>
      <c r="B45" s="267">
        <v>141</v>
      </c>
      <c r="C45" s="258" t="s">
        <v>38</v>
      </c>
      <c r="D45" s="294"/>
      <c r="E45" s="294"/>
      <c r="F45" s="294"/>
      <c r="G45" s="294"/>
      <c r="H45" s="916"/>
      <c r="I45" s="917"/>
      <c r="J45" s="917"/>
      <c r="K45" s="917"/>
      <c r="L45" s="294">
        <f>SUM(D45+H45)</f>
        <v>0</v>
      </c>
      <c r="M45" s="294">
        <f t="shared" ref="M45:O47" si="7">SUM(E45+I45)</f>
        <v>0</v>
      </c>
      <c r="N45" s="294">
        <f t="shared" si="7"/>
        <v>0</v>
      </c>
      <c r="O45" s="295">
        <f t="shared" si="7"/>
        <v>0</v>
      </c>
    </row>
    <row r="46" spans="1:15" ht="23.25" customHeight="1">
      <c r="A46" s="263" t="s">
        <v>87</v>
      </c>
      <c r="B46" s="264">
        <v>142</v>
      </c>
      <c r="C46" s="258" t="s">
        <v>38</v>
      </c>
      <c r="D46" s="294"/>
      <c r="E46" s="294"/>
      <c r="F46" s="294"/>
      <c r="G46" s="294"/>
      <c r="H46" s="916"/>
      <c r="I46" s="917"/>
      <c r="J46" s="917"/>
      <c r="K46" s="917"/>
      <c r="L46" s="294">
        <f t="shared" ref="L46:L47" si="8">SUM(D46+H46)</f>
        <v>0</v>
      </c>
      <c r="M46" s="294">
        <f t="shared" si="7"/>
        <v>0</v>
      </c>
      <c r="N46" s="294">
        <f t="shared" si="7"/>
        <v>0</v>
      </c>
      <c r="O46" s="295">
        <f t="shared" si="7"/>
        <v>0</v>
      </c>
    </row>
    <row r="47" spans="1:15" ht="12.75" customHeight="1">
      <c r="A47" s="263"/>
      <c r="B47" s="264">
        <v>143</v>
      </c>
      <c r="C47" s="258" t="s">
        <v>38</v>
      </c>
      <c r="D47" s="294"/>
      <c r="E47" s="294"/>
      <c r="F47" s="294"/>
      <c r="G47" s="294"/>
      <c r="H47" s="916"/>
      <c r="I47" s="917"/>
      <c r="J47" s="917"/>
      <c r="K47" s="917"/>
      <c r="L47" s="294">
        <f t="shared" si="8"/>
        <v>0</v>
      </c>
      <c r="M47" s="294">
        <f t="shared" si="7"/>
        <v>0</v>
      </c>
      <c r="N47" s="294">
        <f t="shared" si="7"/>
        <v>0</v>
      </c>
      <c r="O47" s="295">
        <f t="shared" si="7"/>
        <v>0</v>
      </c>
    </row>
    <row r="48" spans="1:15" ht="14.45" customHeight="1">
      <c r="A48" s="275" t="s">
        <v>88</v>
      </c>
      <c r="B48" s="276">
        <v>150</v>
      </c>
      <c r="C48" s="253" t="s">
        <v>38</v>
      </c>
      <c r="D48" s="296">
        <f>SUM(D49:D51)</f>
        <v>0</v>
      </c>
      <c r="E48" s="296">
        <f t="shared" ref="E48:O48" si="9">SUM(E49:E51)</f>
        <v>0</v>
      </c>
      <c r="F48" s="296">
        <f t="shared" si="9"/>
        <v>0</v>
      </c>
      <c r="G48" s="296">
        <f t="shared" si="9"/>
        <v>0</v>
      </c>
      <c r="H48" s="914">
        <f t="shared" si="9"/>
        <v>0</v>
      </c>
      <c r="I48" s="914">
        <f t="shared" si="9"/>
        <v>0</v>
      </c>
      <c r="J48" s="914">
        <f t="shared" si="9"/>
        <v>0</v>
      </c>
      <c r="K48" s="914">
        <f t="shared" si="9"/>
        <v>0</v>
      </c>
      <c r="L48" s="296">
        <f t="shared" si="9"/>
        <v>0</v>
      </c>
      <c r="M48" s="296">
        <f t="shared" si="9"/>
        <v>0</v>
      </c>
      <c r="N48" s="296">
        <f t="shared" si="9"/>
        <v>0</v>
      </c>
      <c r="O48" s="297">
        <f t="shared" si="9"/>
        <v>0</v>
      </c>
    </row>
    <row r="49" spans="1:15" ht="13.5" customHeight="1">
      <c r="A49" s="263" t="s">
        <v>39</v>
      </c>
      <c r="B49" s="264">
        <v>151</v>
      </c>
      <c r="C49" s="258" t="s">
        <v>38</v>
      </c>
      <c r="D49" s="294"/>
      <c r="E49" s="294"/>
      <c r="F49" s="294"/>
      <c r="G49" s="294"/>
      <c r="H49" s="916"/>
      <c r="I49" s="917"/>
      <c r="J49" s="917"/>
      <c r="K49" s="917"/>
      <c r="L49" s="294">
        <f t="shared" ref="L49:O60" si="10">SUM(D49+H49)</f>
        <v>0</v>
      </c>
      <c r="M49" s="294">
        <f t="shared" si="10"/>
        <v>0</v>
      </c>
      <c r="N49" s="294">
        <f t="shared" si="10"/>
        <v>0</v>
      </c>
      <c r="O49" s="295">
        <f t="shared" si="10"/>
        <v>0</v>
      </c>
    </row>
    <row r="50" spans="1:15" ht="23.25" customHeight="1">
      <c r="A50" s="263" t="s">
        <v>89</v>
      </c>
      <c r="B50" s="277">
        <v>152</v>
      </c>
      <c r="C50" s="265" t="s">
        <v>38</v>
      </c>
      <c r="D50" s="294"/>
      <c r="E50" s="294"/>
      <c r="F50" s="294"/>
      <c r="G50" s="294"/>
      <c r="H50" s="916"/>
      <c r="I50" s="917"/>
      <c r="J50" s="917"/>
      <c r="K50" s="917"/>
      <c r="L50" s="294">
        <f t="shared" si="10"/>
        <v>0</v>
      </c>
      <c r="M50" s="294">
        <f t="shared" si="10"/>
        <v>0</v>
      </c>
      <c r="N50" s="294">
        <f t="shared" si="10"/>
        <v>0</v>
      </c>
      <c r="O50" s="295">
        <f t="shared" si="10"/>
        <v>0</v>
      </c>
    </row>
    <row r="51" spans="1:15" ht="11.25" customHeight="1">
      <c r="A51" s="263"/>
      <c r="B51" s="264">
        <v>153</v>
      </c>
      <c r="C51" s="258" t="s">
        <v>38</v>
      </c>
      <c r="D51" s="294"/>
      <c r="E51" s="294"/>
      <c r="F51" s="294"/>
      <c r="G51" s="294"/>
      <c r="H51" s="916"/>
      <c r="I51" s="917"/>
      <c r="J51" s="917"/>
      <c r="K51" s="917"/>
      <c r="L51" s="294">
        <f t="shared" si="10"/>
        <v>0</v>
      </c>
      <c r="M51" s="294">
        <f t="shared" si="10"/>
        <v>0</v>
      </c>
      <c r="N51" s="294">
        <f t="shared" si="10"/>
        <v>0</v>
      </c>
      <c r="O51" s="295">
        <f t="shared" si="10"/>
        <v>0</v>
      </c>
    </row>
    <row r="52" spans="1:15" ht="24.75" customHeight="1">
      <c r="A52" s="278" t="s">
        <v>75</v>
      </c>
      <c r="B52" s="253">
        <v>160</v>
      </c>
      <c r="C52" s="253" t="s">
        <v>38</v>
      </c>
      <c r="D52" s="296">
        <f t="shared" ref="D52:O52" si="11">SUM(D53:D60)</f>
        <v>0</v>
      </c>
      <c r="E52" s="296">
        <f t="shared" si="11"/>
        <v>0</v>
      </c>
      <c r="F52" s="296">
        <f t="shared" si="11"/>
        <v>0</v>
      </c>
      <c r="G52" s="296">
        <f t="shared" si="11"/>
        <v>0</v>
      </c>
      <c r="H52" s="914">
        <f t="shared" si="11"/>
        <v>190.70000000000002</v>
      </c>
      <c r="I52" s="914">
        <f t="shared" si="11"/>
        <v>21.6</v>
      </c>
      <c r="J52" s="914">
        <f t="shared" si="11"/>
        <v>21.6</v>
      </c>
      <c r="K52" s="914">
        <f t="shared" si="11"/>
        <v>162.30000000000001</v>
      </c>
      <c r="L52" s="296">
        <f t="shared" si="11"/>
        <v>190.70000000000002</v>
      </c>
      <c r="M52" s="296">
        <f t="shared" si="11"/>
        <v>21.6</v>
      </c>
      <c r="N52" s="296">
        <f t="shared" si="11"/>
        <v>21.6</v>
      </c>
      <c r="O52" s="297">
        <f t="shared" si="11"/>
        <v>162.30000000000001</v>
      </c>
    </row>
    <row r="53" spans="1:15" ht="12.75" customHeight="1">
      <c r="A53" s="279" t="s">
        <v>76</v>
      </c>
      <c r="B53" s="258">
        <v>161</v>
      </c>
      <c r="C53" s="259" t="s">
        <v>38</v>
      </c>
      <c r="D53" s="294"/>
      <c r="E53" s="294"/>
      <c r="F53" s="294"/>
      <c r="G53" s="294"/>
      <c r="H53" s="211"/>
      <c r="I53" s="215"/>
      <c r="J53" s="215"/>
      <c r="K53" s="215"/>
      <c r="L53" s="294">
        <f t="shared" si="10"/>
        <v>0</v>
      </c>
      <c r="M53" s="294">
        <f t="shared" si="10"/>
        <v>0</v>
      </c>
      <c r="N53" s="294">
        <f t="shared" si="10"/>
        <v>0</v>
      </c>
      <c r="O53" s="295">
        <f t="shared" si="10"/>
        <v>0</v>
      </c>
    </row>
    <row r="54" spans="1:15" ht="14.45" customHeight="1">
      <c r="A54" s="279" t="s">
        <v>77</v>
      </c>
      <c r="B54" s="258">
        <v>162</v>
      </c>
      <c r="C54" s="259" t="s">
        <v>38</v>
      </c>
      <c r="D54" s="294"/>
      <c r="E54" s="294"/>
      <c r="F54" s="294"/>
      <c r="G54" s="294"/>
      <c r="H54" s="211"/>
      <c r="I54" s="215"/>
      <c r="J54" s="215"/>
      <c r="K54" s="215">
        <v>119.2</v>
      </c>
      <c r="L54" s="294">
        <f t="shared" si="10"/>
        <v>0</v>
      </c>
      <c r="M54" s="294">
        <f t="shared" si="10"/>
        <v>0</v>
      </c>
      <c r="N54" s="294">
        <f t="shared" si="10"/>
        <v>0</v>
      </c>
      <c r="O54" s="295">
        <f t="shared" si="10"/>
        <v>119.2</v>
      </c>
    </row>
    <row r="55" spans="1:15" ht="14.45" customHeight="1">
      <c r="A55" s="279" t="s">
        <v>78</v>
      </c>
      <c r="B55" s="258">
        <v>163</v>
      </c>
      <c r="C55" s="259" t="s">
        <v>38</v>
      </c>
      <c r="D55" s="294"/>
      <c r="E55" s="294"/>
      <c r="F55" s="294"/>
      <c r="G55" s="294"/>
      <c r="H55" s="211"/>
      <c r="I55" s="215"/>
      <c r="J55" s="215"/>
      <c r="K55" s="215"/>
      <c r="L55" s="294">
        <f t="shared" si="10"/>
        <v>0</v>
      </c>
      <c r="M55" s="294">
        <f t="shared" si="10"/>
        <v>0</v>
      </c>
      <c r="N55" s="294">
        <f t="shared" si="10"/>
        <v>0</v>
      </c>
      <c r="O55" s="295">
        <f t="shared" si="10"/>
        <v>0</v>
      </c>
    </row>
    <row r="56" spans="1:15" ht="14.45" customHeight="1">
      <c r="A56" s="266" t="s">
        <v>79</v>
      </c>
      <c r="B56" s="258">
        <v>164</v>
      </c>
      <c r="C56" s="259" t="s">
        <v>38</v>
      </c>
      <c r="D56" s="294"/>
      <c r="E56" s="294"/>
      <c r="F56" s="294"/>
      <c r="G56" s="294"/>
      <c r="H56" s="211"/>
      <c r="I56" s="215"/>
      <c r="J56" s="215"/>
      <c r="K56" s="215">
        <v>0.8</v>
      </c>
      <c r="L56" s="294">
        <f t="shared" si="10"/>
        <v>0</v>
      </c>
      <c r="M56" s="294">
        <f t="shared" si="10"/>
        <v>0</v>
      </c>
      <c r="N56" s="294">
        <f t="shared" si="10"/>
        <v>0</v>
      </c>
      <c r="O56" s="295">
        <f t="shared" si="10"/>
        <v>0.8</v>
      </c>
    </row>
    <row r="57" spans="1:15" ht="27" customHeight="1">
      <c r="A57" s="271" t="s">
        <v>80</v>
      </c>
      <c r="B57" s="258">
        <v>165</v>
      </c>
      <c r="C57" s="259" t="s">
        <v>38</v>
      </c>
      <c r="D57" s="294"/>
      <c r="E57" s="294"/>
      <c r="F57" s="294"/>
      <c r="G57" s="294"/>
      <c r="H57" s="211">
        <v>124.4</v>
      </c>
      <c r="I57" s="215"/>
      <c r="J57" s="215"/>
      <c r="K57" s="215">
        <v>17.8</v>
      </c>
      <c r="L57" s="294">
        <f t="shared" si="10"/>
        <v>124.4</v>
      </c>
      <c r="M57" s="294">
        <f t="shared" si="10"/>
        <v>0</v>
      </c>
      <c r="N57" s="294">
        <f t="shared" si="10"/>
        <v>0</v>
      </c>
      <c r="O57" s="295">
        <f t="shared" si="10"/>
        <v>17.8</v>
      </c>
    </row>
    <row r="58" spans="1:15" ht="25.5" customHeight="1">
      <c r="A58" s="271" t="s">
        <v>81</v>
      </c>
      <c r="B58" s="258">
        <v>166</v>
      </c>
      <c r="C58" s="259" t="s">
        <v>38</v>
      </c>
      <c r="D58" s="294"/>
      <c r="E58" s="294"/>
      <c r="F58" s="294"/>
      <c r="G58" s="294"/>
      <c r="H58" s="211">
        <v>4.3</v>
      </c>
      <c r="I58" s="215">
        <v>3.6</v>
      </c>
      <c r="J58" s="215">
        <v>3.6</v>
      </c>
      <c r="K58" s="215">
        <v>3.2</v>
      </c>
      <c r="L58" s="294">
        <f t="shared" si="10"/>
        <v>4.3</v>
      </c>
      <c r="M58" s="294">
        <f t="shared" si="10"/>
        <v>3.6</v>
      </c>
      <c r="N58" s="294">
        <f t="shared" si="10"/>
        <v>3.6</v>
      </c>
      <c r="O58" s="295">
        <f t="shared" si="10"/>
        <v>3.2</v>
      </c>
    </row>
    <row r="59" spans="1:15" ht="14.45" customHeight="1">
      <c r="A59" s="271" t="s">
        <v>82</v>
      </c>
      <c r="B59" s="258">
        <v>167</v>
      </c>
      <c r="C59" s="259" t="s">
        <v>38</v>
      </c>
      <c r="D59" s="294"/>
      <c r="E59" s="294"/>
      <c r="F59" s="294"/>
      <c r="G59" s="294"/>
      <c r="H59" s="211">
        <v>50</v>
      </c>
      <c r="I59" s="215">
        <v>1.8</v>
      </c>
      <c r="J59" s="215">
        <v>1.8</v>
      </c>
      <c r="K59" s="215">
        <v>2.9</v>
      </c>
      <c r="L59" s="294">
        <f t="shared" si="10"/>
        <v>50</v>
      </c>
      <c r="M59" s="294">
        <f t="shared" si="10"/>
        <v>1.8</v>
      </c>
      <c r="N59" s="294">
        <f t="shared" si="10"/>
        <v>1.8</v>
      </c>
      <c r="O59" s="295">
        <f t="shared" si="10"/>
        <v>2.9</v>
      </c>
    </row>
    <row r="60" spans="1:15" ht="14.45" customHeight="1">
      <c r="A60" s="280" t="s">
        <v>84</v>
      </c>
      <c r="B60" s="258">
        <v>168</v>
      </c>
      <c r="C60" s="259" t="s">
        <v>38</v>
      </c>
      <c r="D60" s="294"/>
      <c r="E60" s="294"/>
      <c r="F60" s="294"/>
      <c r="G60" s="294"/>
      <c r="H60" s="211">
        <v>12</v>
      </c>
      <c r="I60" s="215">
        <v>16.2</v>
      </c>
      <c r="J60" s="215">
        <v>16.2</v>
      </c>
      <c r="K60" s="215">
        <v>18.399999999999999</v>
      </c>
      <c r="L60" s="294">
        <f t="shared" si="10"/>
        <v>12</v>
      </c>
      <c r="M60" s="294">
        <f t="shared" si="10"/>
        <v>16.2</v>
      </c>
      <c r="N60" s="294">
        <f t="shared" si="10"/>
        <v>16.2</v>
      </c>
      <c r="O60" s="295">
        <f t="shared" si="10"/>
        <v>18.399999999999999</v>
      </c>
    </row>
    <row r="61" spans="1:15" ht="26.25" customHeight="1">
      <c r="A61" s="268" t="s">
        <v>90</v>
      </c>
      <c r="B61" s="281">
        <v>170</v>
      </c>
      <c r="C61" s="253" t="s">
        <v>38</v>
      </c>
      <c r="D61" s="296">
        <f>SUM(D62:D63)</f>
        <v>0</v>
      </c>
      <c r="E61" s="296">
        <f t="shared" ref="E61:O61" si="12">SUM(E62:E63)</f>
        <v>0</v>
      </c>
      <c r="F61" s="296">
        <f t="shared" si="12"/>
        <v>0</v>
      </c>
      <c r="G61" s="296">
        <f t="shared" si="12"/>
        <v>0</v>
      </c>
      <c r="H61" s="914">
        <f t="shared" si="12"/>
        <v>0</v>
      </c>
      <c r="I61" s="914">
        <f t="shared" si="12"/>
        <v>73.599999999999994</v>
      </c>
      <c r="J61" s="914">
        <f t="shared" si="12"/>
        <v>73.599999999999994</v>
      </c>
      <c r="K61" s="914">
        <f t="shared" si="12"/>
        <v>0</v>
      </c>
      <c r="L61" s="296">
        <f t="shared" si="12"/>
        <v>0</v>
      </c>
      <c r="M61" s="296">
        <f t="shared" si="12"/>
        <v>73.599999999999994</v>
      </c>
      <c r="N61" s="296">
        <f t="shared" si="12"/>
        <v>73.599999999999994</v>
      </c>
      <c r="O61" s="297">
        <f t="shared" si="12"/>
        <v>0</v>
      </c>
    </row>
    <row r="62" spans="1:15" ht="12" customHeight="1">
      <c r="A62" s="266" t="s">
        <v>91</v>
      </c>
      <c r="B62" s="267">
        <v>171</v>
      </c>
      <c r="C62" s="265" t="s">
        <v>38</v>
      </c>
      <c r="D62" s="320"/>
      <c r="E62" s="320"/>
      <c r="F62" s="320"/>
      <c r="G62" s="320"/>
      <c r="H62" s="918"/>
      <c r="I62" s="919"/>
      <c r="J62" s="920"/>
      <c r="K62" s="920"/>
      <c r="L62" s="294">
        <f t="shared" ref="L62:O63" si="13">SUM(D62+H62)</f>
        <v>0</v>
      </c>
      <c r="M62" s="294">
        <f t="shared" si="13"/>
        <v>0</v>
      </c>
      <c r="N62" s="294">
        <f t="shared" si="13"/>
        <v>0</v>
      </c>
      <c r="O62" s="295">
        <f t="shared" si="13"/>
        <v>0</v>
      </c>
    </row>
    <row r="63" spans="1:15" ht="12.75" customHeight="1">
      <c r="A63" s="266" t="s">
        <v>92</v>
      </c>
      <c r="B63" s="267">
        <v>172</v>
      </c>
      <c r="C63" s="265" t="s">
        <v>38</v>
      </c>
      <c r="D63" s="320"/>
      <c r="E63" s="699"/>
      <c r="F63" s="699"/>
      <c r="G63" s="320"/>
      <c r="H63" s="890"/>
      <c r="I63" s="210">
        <v>73.599999999999994</v>
      </c>
      <c r="J63" s="210">
        <v>73.599999999999994</v>
      </c>
      <c r="K63" s="210"/>
      <c r="L63" s="294">
        <f t="shared" si="13"/>
        <v>0</v>
      </c>
      <c r="M63" s="294">
        <f t="shared" si="13"/>
        <v>73.599999999999994</v>
      </c>
      <c r="N63" s="294">
        <f t="shared" si="13"/>
        <v>73.599999999999994</v>
      </c>
      <c r="O63" s="295">
        <f t="shared" si="13"/>
        <v>0</v>
      </c>
    </row>
    <row r="64" spans="1:15" ht="39" customHeight="1">
      <c r="A64" s="282" t="s">
        <v>93</v>
      </c>
      <c r="B64" s="283">
        <v>180</v>
      </c>
      <c r="C64" s="253" t="s">
        <v>38</v>
      </c>
      <c r="D64" s="296">
        <f>SUM(D65:D66)</f>
        <v>0</v>
      </c>
      <c r="E64" s="296">
        <f t="shared" ref="E64:O64" si="14">SUM(E65:E66)</f>
        <v>0</v>
      </c>
      <c r="F64" s="296">
        <f t="shared" si="14"/>
        <v>0</v>
      </c>
      <c r="G64" s="296">
        <f t="shared" si="14"/>
        <v>0</v>
      </c>
      <c r="H64" s="914">
        <f t="shared" si="14"/>
        <v>0</v>
      </c>
      <c r="I64" s="914">
        <f t="shared" si="14"/>
        <v>459.9</v>
      </c>
      <c r="J64" s="914">
        <f t="shared" si="14"/>
        <v>221.1</v>
      </c>
      <c r="K64" s="914">
        <f t="shared" si="14"/>
        <v>0</v>
      </c>
      <c r="L64" s="296">
        <f t="shared" si="14"/>
        <v>0</v>
      </c>
      <c r="M64" s="296">
        <f t="shared" si="14"/>
        <v>459.9</v>
      </c>
      <c r="N64" s="296">
        <f t="shared" si="14"/>
        <v>221.1</v>
      </c>
      <c r="O64" s="297">
        <f t="shared" si="14"/>
        <v>0</v>
      </c>
    </row>
    <row r="65" spans="1:15" ht="14.25" customHeight="1">
      <c r="A65" s="266" t="s">
        <v>91</v>
      </c>
      <c r="B65" s="267">
        <v>181</v>
      </c>
      <c r="C65" s="265" t="s">
        <v>38</v>
      </c>
      <c r="D65" s="320"/>
      <c r="E65" s="320"/>
      <c r="F65" s="320"/>
      <c r="G65" s="320"/>
      <c r="H65" s="890"/>
      <c r="I65" s="215">
        <v>459.9</v>
      </c>
      <c r="J65" s="215">
        <v>221.1</v>
      </c>
      <c r="K65" s="215"/>
      <c r="L65" s="294">
        <f t="shared" ref="L65:O66" si="15">SUM(D65+H65)</f>
        <v>0</v>
      </c>
      <c r="M65" s="294">
        <f t="shared" si="15"/>
        <v>459.9</v>
      </c>
      <c r="N65" s="294">
        <f t="shared" si="15"/>
        <v>221.1</v>
      </c>
      <c r="O65" s="295">
        <f t="shared" si="15"/>
        <v>0</v>
      </c>
    </row>
    <row r="66" spans="1:15" ht="14.25" customHeight="1">
      <c r="A66" s="266" t="s">
        <v>92</v>
      </c>
      <c r="B66" s="267">
        <v>182</v>
      </c>
      <c r="C66" s="265" t="s">
        <v>38</v>
      </c>
      <c r="D66" s="320"/>
      <c r="E66" s="320"/>
      <c r="F66" s="320"/>
      <c r="G66" s="320"/>
      <c r="H66" s="890"/>
      <c r="I66" s="917"/>
      <c r="J66" s="917"/>
      <c r="K66" s="922"/>
      <c r="L66" s="294">
        <f t="shared" si="15"/>
        <v>0</v>
      </c>
      <c r="M66" s="294">
        <f t="shared" si="15"/>
        <v>0</v>
      </c>
      <c r="N66" s="294">
        <f t="shared" si="15"/>
        <v>0</v>
      </c>
      <c r="O66" s="295">
        <f t="shared" si="15"/>
        <v>0</v>
      </c>
    </row>
    <row r="67" spans="1:15" ht="13.5" customHeight="1">
      <c r="A67" s="880" t="s">
        <v>21</v>
      </c>
      <c r="B67" s="269">
        <v>190</v>
      </c>
      <c r="C67" s="253" t="s">
        <v>38</v>
      </c>
      <c r="D67" s="298" t="s">
        <v>28</v>
      </c>
      <c r="E67" s="298" t="s">
        <v>28</v>
      </c>
      <c r="F67" s="298" t="s">
        <v>28</v>
      </c>
      <c r="G67" s="298"/>
      <c r="H67" s="926" t="s">
        <v>28</v>
      </c>
      <c r="I67" s="927" t="s">
        <v>28</v>
      </c>
      <c r="J67" s="927" t="s">
        <v>28</v>
      </c>
      <c r="K67" s="221">
        <v>86.9</v>
      </c>
      <c r="L67" s="298" t="s">
        <v>28</v>
      </c>
      <c r="M67" s="298" t="s">
        <v>28</v>
      </c>
      <c r="N67" s="298" t="s">
        <v>28</v>
      </c>
      <c r="O67" s="299">
        <f>G67+K67</f>
        <v>86.9</v>
      </c>
    </row>
    <row r="68" spans="1:15" ht="13.5" customHeight="1">
      <c r="A68" s="285" t="s">
        <v>347</v>
      </c>
      <c r="B68" s="286">
        <v>200</v>
      </c>
      <c r="C68" s="287" t="s">
        <v>94</v>
      </c>
      <c r="D68" s="300"/>
      <c r="E68" s="300"/>
      <c r="F68" s="300"/>
      <c r="G68" s="300"/>
      <c r="H68" s="928"/>
      <c r="I68" s="929"/>
      <c r="J68" s="929"/>
      <c r="K68" s="929"/>
      <c r="L68" s="300">
        <f t="shared" ref="L68:O68" si="16">SUM(D68+H68)</f>
        <v>0</v>
      </c>
      <c r="M68" s="300">
        <f t="shared" si="16"/>
        <v>0</v>
      </c>
      <c r="N68" s="300">
        <f t="shared" si="16"/>
        <v>0</v>
      </c>
      <c r="O68" s="301">
        <f t="shared" si="16"/>
        <v>0</v>
      </c>
    </row>
    <row r="69" spans="1:15" s="322" customFormat="1" ht="16.899999999999999" customHeight="1" thickBot="1">
      <c r="A69" s="288" t="s">
        <v>348</v>
      </c>
      <c r="B69" s="289">
        <v>300</v>
      </c>
      <c r="C69" s="290" t="s">
        <v>95</v>
      </c>
      <c r="D69" s="302" t="e">
        <f>((D22-D49)/D68)*1000</f>
        <v>#DIV/0!</v>
      </c>
      <c r="E69" s="302" t="e">
        <f t="shared" ref="E69:O69" si="17">((E22-E49)/E68)*1000</f>
        <v>#DIV/0!</v>
      </c>
      <c r="F69" s="302" t="e">
        <f t="shared" si="17"/>
        <v>#DIV/0!</v>
      </c>
      <c r="G69" s="302" t="e">
        <f t="shared" si="17"/>
        <v>#DIV/0!</v>
      </c>
      <c r="H69" s="930" t="e">
        <f t="shared" si="17"/>
        <v>#DIV/0!</v>
      </c>
      <c r="I69" s="930" t="e">
        <f t="shared" si="17"/>
        <v>#DIV/0!</v>
      </c>
      <c r="J69" s="930" t="e">
        <f t="shared" si="17"/>
        <v>#DIV/0!</v>
      </c>
      <c r="K69" s="930" t="e">
        <f t="shared" si="17"/>
        <v>#DIV/0!</v>
      </c>
      <c r="L69" s="302" t="e">
        <f t="shared" si="17"/>
        <v>#DIV/0!</v>
      </c>
      <c r="M69" s="302" t="e">
        <f t="shared" si="17"/>
        <v>#DIV/0!</v>
      </c>
      <c r="N69" s="302" t="e">
        <f t="shared" si="17"/>
        <v>#DIV/0!</v>
      </c>
      <c r="O69" s="302" t="e">
        <f t="shared" si="17"/>
        <v>#DIV/0!</v>
      </c>
    </row>
    <row r="70" spans="1:15" s="338" customFormat="1" ht="26.25" customHeight="1" thickBot="1">
      <c r="A70" s="309" t="s">
        <v>452</v>
      </c>
      <c r="B70" s="303">
        <v>400</v>
      </c>
      <c r="C70" s="291" t="s">
        <v>95</v>
      </c>
      <c r="D70" s="305" t="s">
        <v>28</v>
      </c>
      <c r="E70" s="305" t="s">
        <v>28</v>
      </c>
      <c r="F70" s="700"/>
      <c r="G70" s="305" t="s">
        <v>28</v>
      </c>
      <c r="H70" s="931"/>
      <c r="I70" s="931"/>
      <c r="J70" s="304">
        <v>238.8</v>
      </c>
      <c r="K70" s="931"/>
      <c r="L70" s="305" t="s">
        <v>28</v>
      </c>
      <c r="M70" s="305" t="s">
        <v>28</v>
      </c>
      <c r="N70" s="306">
        <f t="shared" ref="N70" si="18">SUM(F70+J70)</f>
        <v>238.8</v>
      </c>
      <c r="O70" s="307" t="s">
        <v>28</v>
      </c>
    </row>
    <row r="71" spans="1:15" ht="12.75" customHeight="1">
      <c r="A71" s="695" t="s">
        <v>46</v>
      </c>
      <c r="B71" s="692"/>
      <c r="C71" s="695"/>
      <c r="D71" s="332"/>
      <c r="E71" s="332"/>
      <c r="F71" s="332"/>
      <c r="H71" s="333"/>
      <c r="I71" s="333"/>
      <c r="J71" s="333"/>
      <c r="K71" s="333"/>
    </row>
    <row r="72" spans="1:15" ht="10.5" customHeight="1">
      <c r="A72" s="232" t="s">
        <v>96</v>
      </c>
      <c r="B72" s="692"/>
      <c r="C72" s="232"/>
      <c r="D72" s="232"/>
      <c r="E72" s="232"/>
      <c r="F72" s="232"/>
      <c r="G72" s="232"/>
    </row>
    <row r="73" spans="1:15">
      <c r="A73" s="1071" t="s">
        <v>47</v>
      </c>
      <c r="B73" s="1071"/>
      <c r="C73" s="1071"/>
      <c r="D73" s="1071"/>
      <c r="E73" s="1071"/>
      <c r="F73" s="1071"/>
      <c r="G73" s="1071"/>
      <c r="H73" s="1071"/>
      <c r="I73" s="1071"/>
      <c r="J73" s="1071"/>
      <c r="K73" s="1071"/>
      <c r="L73" s="1071"/>
      <c r="M73" s="1071"/>
      <c r="N73" s="1071"/>
      <c r="O73" s="1071"/>
    </row>
    <row r="74" spans="1:15" ht="9.75" customHeight="1">
      <c r="A74" s="694"/>
      <c r="B74" s="694"/>
      <c r="C74" s="694"/>
      <c r="D74" s="694"/>
      <c r="E74" s="694"/>
      <c r="F74" s="694"/>
      <c r="G74" s="694"/>
      <c r="H74" s="694"/>
      <c r="I74" s="694"/>
      <c r="J74" s="694"/>
      <c r="K74" s="694"/>
      <c r="L74" s="694"/>
      <c r="M74" s="694"/>
      <c r="N74" s="694"/>
      <c r="O74" s="694"/>
    </row>
    <row r="75" spans="1:15" s="152" customFormat="1" ht="14.25" customHeight="1">
      <c r="A75" s="310" t="s">
        <v>22</v>
      </c>
      <c r="B75" s="1022"/>
      <c r="C75" s="1022"/>
      <c r="D75" s="1070" t="s">
        <v>509</v>
      </c>
      <c r="E75" s="1070"/>
      <c r="F75" s="335"/>
    </row>
    <row r="76" spans="1:15" s="152" customFormat="1" ht="12" customHeight="1">
      <c r="A76" s="311"/>
      <c r="B76" s="1021" t="s">
        <v>23</v>
      </c>
      <c r="C76" s="1021"/>
      <c r="D76" s="1047" t="s">
        <v>24</v>
      </c>
      <c r="E76" s="1047"/>
      <c r="F76" s="335"/>
    </row>
    <row r="77" spans="1:15" s="152" customFormat="1" ht="12.75" customHeight="1">
      <c r="A77" s="310" t="s">
        <v>287</v>
      </c>
      <c r="B77" s="1025"/>
      <c r="C77" s="1025"/>
      <c r="D77" s="1025" t="s">
        <v>510</v>
      </c>
      <c r="E77" s="1025"/>
      <c r="F77" s="335"/>
    </row>
    <row r="78" spans="1:15" s="152" customFormat="1" ht="11.25" customHeight="1">
      <c r="A78" s="311"/>
      <c r="B78" s="1021" t="s">
        <v>23</v>
      </c>
      <c r="C78" s="1021"/>
      <c r="D78" s="1021" t="s">
        <v>24</v>
      </c>
      <c r="E78" s="1021"/>
      <c r="F78" s="335"/>
    </row>
    <row r="79" spans="1:15" s="152" customFormat="1" ht="13.5" customHeight="1">
      <c r="A79" s="310" t="s">
        <v>291</v>
      </c>
      <c r="B79" s="1022"/>
      <c r="C79" s="1022"/>
      <c r="D79" s="1024"/>
      <c r="E79" s="1024"/>
      <c r="F79" s="335"/>
    </row>
    <row r="80" spans="1:15" s="152" customFormat="1" ht="12.75" customHeight="1">
      <c r="A80" s="312"/>
      <c r="B80" s="1021" t="s">
        <v>23</v>
      </c>
      <c r="C80" s="1021"/>
      <c r="D80" s="1021" t="s">
        <v>24</v>
      </c>
      <c r="E80" s="1021"/>
      <c r="F80" s="335"/>
    </row>
    <row r="81" spans="1:6" s="152" customFormat="1" ht="19.5" customHeight="1">
      <c r="A81" s="336" t="s">
        <v>541</v>
      </c>
      <c r="B81" s="337"/>
      <c r="C81" s="337"/>
      <c r="D81" s="337"/>
      <c r="E81" s="337"/>
      <c r="F81" s="337"/>
    </row>
    <row r="82" spans="1:6" s="152" customFormat="1" ht="15"/>
  </sheetData>
  <mergeCells count="34">
    <mergeCell ref="B80:C80"/>
    <mergeCell ref="D80:E80"/>
    <mergeCell ref="B77:C77"/>
    <mergeCell ref="D77:E77"/>
    <mergeCell ref="B78:C78"/>
    <mergeCell ref="D78:E78"/>
    <mergeCell ref="B79:C79"/>
    <mergeCell ref="D79:E79"/>
    <mergeCell ref="L18:O19"/>
    <mergeCell ref="A73:O73"/>
    <mergeCell ref="B75:C75"/>
    <mergeCell ref="D75:E75"/>
    <mergeCell ref="B76:C76"/>
    <mergeCell ref="D76:E76"/>
    <mergeCell ref="A14:I14"/>
    <mergeCell ref="A16:I16"/>
    <mergeCell ref="A18:A20"/>
    <mergeCell ref="B18:B20"/>
    <mergeCell ref="C18:C20"/>
    <mergeCell ref="D18:G19"/>
    <mergeCell ref="H18:K19"/>
    <mergeCell ref="A15:I15"/>
    <mergeCell ref="A13:I13"/>
    <mergeCell ref="L1:O1"/>
    <mergeCell ref="L2:O2"/>
    <mergeCell ref="L3:O3"/>
    <mergeCell ref="A5:O5"/>
    <mergeCell ref="A6:O6"/>
    <mergeCell ref="A7:O7"/>
    <mergeCell ref="A8:O8"/>
    <mergeCell ref="D9:H9"/>
    <mergeCell ref="D10:H10"/>
    <mergeCell ref="A11:I11"/>
    <mergeCell ref="A12:I12"/>
  </mergeCells>
  <pageMargins left="0.70866141732283472" right="0.70866141732283472" top="0.15748031496062992" bottom="0.15748031496062992" header="0.31496062992125984" footer="0.31496062992125984"/>
  <pageSetup paperSize="9" scale="6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Q103"/>
  <sheetViews>
    <sheetView tabSelected="1" view="pageBreakPreview" zoomScale="130" zoomScaleNormal="115" zoomScaleSheetLayoutView="130" workbookViewId="0">
      <selection activeCell="E64" sqref="E64:G64"/>
    </sheetView>
  </sheetViews>
  <sheetFormatPr defaultRowHeight="12.75"/>
  <cols>
    <col min="1" max="1" width="29" style="228" customWidth="1"/>
    <col min="2" max="2" width="5.42578125" style="229" customWidth="1"/>
    <col min="3" max="3" width="7.7109375" style="228" customWidth="1"/>
    <col min="4" max="4" width="9.42578125" style="228" customWidth="1"/>
    <col min="5" max="7" width="7.28515625" style="228" customWidth="1"/>
    <col min="8" max="9" width="6.85546875" style="228" customWidth="1"/>
    <col min="10" max="11" width="7.7109375" style="228" customWidth="1"/>
    <col min="12" max="15" width="7.85546875" style="228" customWidth="1"/>
    <col min="16" max="255" width="9.140625" style="228"/>
    <col min="256" max="256" width="5.28515625" style="228" customWidth="1"/>
    <col min="257" max="257" width="29" style="228" customWidth="1"/>
    <col min="258" max="258" width="5.42578125" style="228" customWidth="1"/>
    <col min="259" max="259" width="7.7109375" style="228" customWidth="1"/>
    <col min="260" max="263" width="7.28515625" style="228" customWidth="1"/>
    <col min="264" max="265" width="6.85546875" style="228" customWidth="1"/>
    <col min="266" max="267" width="7.7109375" style="228" customWidth="1"/>
    <col min="268" max="271" width="7.85546875" style="228" customWidth="1"/>
    <col min="272" max="511" width="9.140625" style="228"/>
    <col min="512" max="512" width="5.28515625" style="228" customWidth="1"/>
    <col min="513" max="513" width="29" style="228" customWidth="1"/>
    <col min="514" max="514" width="5.42578125" style="228" customWidth="1"/>
    <col min="515" max="515" width="7.7109375" style="228" customWidth="1"/>
    <col min="516" max="519" width="7.28515625" style="228" customWidth="1"/>
    <col min="520" max="521" width="6.85546875" style="228" customWidth="1"/>
    <col min="522" max="523" width="7.7109375" style="228" customWidth="1"/>
    <col min="524" max="527" width="7.85546875" style="228" customWidth="1"/>
    <col min="528" max="767" width="9.140625" style="228"/>
    <col min="768" max="768" width="5.28515625" style="228" customWidth="1"/>
    <col min="769" max="769" width="29" style="228" customWidth="1"/>
    <col min="770" max="770" width="5.42578125" style="228" customWidth="1"/>
    <col min="771" max="771" width="7.7109375" style="228" customWidth="1"/>
    <col min="772" max="775" width="7.28515625" style="228" customWidth="1"/>
    <col min="776" max="777" width="6.85546875" style="228" customWidth="1"/>
    <col min="778" max="779" width="7.7109375" style="228" customWidth="1"/>
    <col min="780" max="783" width="7.85546875" style="228" customWidth="1"/>
    <col min="784" max="1023" width="9.140625" style="228"/>
    <col min="1024" max="1024" width="5.28515625" style="228" customWidth="1"/>
    <col min="1025" max="1025" width="29" style="228" customWidth="1"/>
    <col min="1026" max="1026" width="5.42578125" style="228" customWidth="1"/>
    <col min="1027" max="1027" width="7.7109375" style="228" customWidth="1"/>
    <col min="1028" max="1031" width="7.28515625" style="228" customWidth="1"/>
    <col min="1032" max="1033" width="6.85546875" style="228" customWidth="1"/>
    <col min="1034" max="1035" width="7.7109375" style="228" customWidth="1"/>
    <col min="1036" max="1039" width="7.85546875" style="228" customWidth="1"/>
    <col min="1040" max="1279" width="9.140625" style="228"/>
    <col min="1280" max="1280" width="5.28515625" style="228" customWidth="1"/>
    <col min="1281" max="1281" width="29" style="228" customWidth="1"/>
    <col min="1282" max="1282" width="5.42578125" style="228" customWidth="1"/>
    <col min="1283" max="1283" width="7.7109375" style="228" customWidth="1"/>
    <col min="1284" max="1287" width="7.28515625" style="228" customWidth="1"/>
    <col min="1288" max="1289" width="6.85546875" style="228" customWidth="1"/>
    <col min="1290" max="1291" width="7.7109375" style="228" customWidth="1"/>
    <col min="1292" max="1295" width="7.85546875" style="228" customWidth="1"/>
    <col min="1296" max="1535" width="9.140625" style="228"/>
    <col min="1536" max="1536" width="5.28515625" style="228" customWidth="1"/>
    <col min="1537" max="1537" width="29" style="228" customWidth="1"/>
    <col min="1538" max="1538" width="5.42578125" style="228" customWidth="1"/>
    <col min="1539" max="1539" width="7.7109375" style="228" customWidth="1"/>
    <col min="1540" max="1543" width="7.28515625" style="228" customWidth="1"/>
    <col min="1544" max="1545" width="6.85546875" style="228" customWidth="1"/>
    <col min="1546" max="1547" width="7.7109375" style="228" customWidth="1"/>
    <col min="1548" max="1551" width="7.85546875" style="228" customWidth="1"/>
    <col min="1552" max="1791" width="9.140625" style="228"/>
    <col min="1792" max="1792" width="5.28515625" style="228" customWidth="1"/>
    <col min="1793" max="1793" width="29" style="228" customWidth="1"/>
    <col min="1794" max="1794" width="5.42578125" style="228" customWidth="1"/>
    <col min="1795" max="1795" width="7.7109375" style="228" customWidth="1"/>
    <col min="1796" max="1799" width="7.28515625" style="228" customWidth="1"/>
    <col min="1800" max="1801" width="6.85546875" style="228" customWidth="1"/>
    <col min="1802" max="1803" width="7.7109375" style="228" customWidth="1"/>
    <col min="1804" max="1807" width="7.85546875" style="228" customWidth="1"/>
    <col min="1808" max="2047" width="9.140625" style="228"/>
    <col min="2048" max="2048" width="5.28515625" style="228" customWidth="1"/>
    <col min="2049" max="2049" width="29" style="228" customWidth="1"/>
    <col min="2050" max="2050" width="5.42578125" style="228" customWidth="1"/>
    <col min="2051" max="2051" width="7.7109375" style="228" customWidth="1"/>
    <col min="2052" max="2055" width="7.28515625" style="228" customWidth="1"/>
    <col min="2056" max="2057" width="6.85546875" style="228" customWidth="1"/>
    <col min="2058" max="2059" width="7.7109375" style="228" customWidth="1"/>
    <col min="2060" max="2063" width="7.85546875" style="228" customWidth="1"/>
    <col min="2064" max="2303" width="9.140625" style="228"/>
    <col min="2304" max="2304" width="5.28515625" style="228" customWidth="1"/>
    <col min="2305" max="2305" width="29" style="228" customWidth="1"/>
    <col min="2306" max="2306" width="5.42578125" style="228" customWidth="1"/>
    <col min="2307" max="2307" width="7.7109375" style="228" customWidth="1"/>
    <col min="2308" max="2311" width="7.28515625" style="228" customWidth="1"/>
    <col min="2312" max="2313" width="6.85546875" style="228" customWidth="1"/>
    <col min="2314" max="2315" width="7.7109375" style="228" customWidth="1"/>
    <col min="2316" max="2319" width="7.85546875" style="228" customWidth="1"/>
    <col min="2320" max="2559" width="9.140625" style="228"/>
    <col min="2560" max="2560" width="5.28515625" style="228" customWidth="1"/>
    <col min="2561" max="2561" width="29" style="228" customWidth="1"/>
    <col min="2562" max="2562" width="5.42578125" style="228" customWidth="1"/>
    <col min="2563" max="2563" width="7.7109375" style="228" customWidth="1"/>
    <col min="2564" max="2567" width="7.28515625" style="228" customWidth="1"/>
    <col min="2568" max="2569" width="6.85546875" style="228" customWidth="1"/>
    <col min="2570" max="2571" width="7.7109375" style="228" customWidth="1"/>
    <col min="2572" max="2575" width="7.85546875" style="228" customWidth="1"/>
    <col min="2576" max="2815" width="9.140625" style="228"/>
    <col min="2816" max="2816" width="5.28515625" style="228" customWidth="1"/>
    <col min="2817" max="2817" width="29" style="228" customWidth="1"/>
    <col min="2818" max="2818" width="5.42578125" style="228" customWidth="1"/>
    <col min="2819" max="2819" width="7.7109375" style="228" customWidth="1"/>
    <col min="2820" max="2823" width="7.28515625" style="228" customWidth="1"/>
    <col min="2824" max="2825" width="6.85546875" style="228" customWidth="1"/>
    <col min="2826" max="2827" width="7.7109375" style="228" customWidth="1"/>
    <col min="2828" max="2831" width="7.85546875" style="228" customWidth="1"/>
    <col min="2832" max="3071" width="9.140625" style="228"/>
    <col min="3072" max="3072" width="5.28515625" style="228" customWidth="1"/>
    <col min="3073" max="3073" width="29" style="228" customWidth="1"/>
    <col min="3074" max="3074" width="5.42578125" style="228" customWidth="1"/>
    <col min="3075" max="3075" width="7.7109375" style="228" customWidth="1"/>
    <col min="3076" max="3079" width="7.28515625" style="228" customWidth="1"/>
    <col min="3080" max="3081" width="6.85546875" style="228" customWidth="1"/>
    <col min="3082" max="3083" width="7.7109375" style="228" customWidth="1"/>
    <col min="3084" max="3087" width="7.85546875" style="228" customWidth="1"/>
    <col min="3088" max="3327" width="9.140625" style="228"/>
    <col min="3328" max="3328" width="5.28515625" style="228" customWidth="1"/>
    <col min="3329" max="3329" width="29" style="228" customWidth="1"/>
    <col min="3330" max="3330" width="5.42578125" style="228" customWidth="1"/>
    <col min="3331" max="3331" width="7.7109375" style="228" customWidth="1"/>
    <col min="3332" max="3335" width="7.28515625" style="228" customWidth="1"/>
    <col min="3336" max="3337" width="6.85546875" style="228" customWidth="1"/>
    <col min="3338" max="3339" width="7.7109375" style="228" customWidth="1"/>
    <col min="3340" max="3343" width="7.85546875" style="228" customWidth="1"/>
    <col min="3344" max="3583" width="9.140625" style="228"/>
    <col min="3584" max="3584" width="5.28515625" style="228" customWidth="1"/>
    <col min="3585" max="3585" width="29" style="228" customWidth="1"/>
    <col min="3586" max="3586" width="5.42578125" style="228" customWidth="1"/>
    <col min="3587" max="3587" width="7.7109375" style="228" customWidth="1"/>
    <col min="3588" max="3591" width="7.28515625" style="228" customWidth="1"/>
    <col min="3592" max="3593" width="6.85546875" style="228" customWidth="1"/>
    <col min="3594" max="3595" width="7.7109375" style="228" customWidth="1"/>
    <col min="3596" max="3599" width="7.85546875" style="228" customWidth="1"/>
    <col min="3600" max="3839" width="9.140625" style="228"/>
    <col min="3840" max="3840" width="5.28515625" style="228" customWidth="1"/>
    <col min="3841" max="3841" width="29" style="228" customWidth="1"/>
    <col min="3842" max="3842" width="5.42578125" style="228" customWidth="1"/>
    <col min="3843" max="3843" width="7.7109375" style="228" customWidth="1"/>
    <col min="3844" max="3847" width="7.28515625" style="228" customWidth="1"/>
    <col min="3848" max="3849" width="6.85546875" style="228" customWidth="1"/>
    <col min="3850" max="3851" width="7.7109375" style="228" customWidth="1"/>
    <col min="3852" max="3855" width="7.85546875" style="228" customWidth="1"/>
    <col min="3856" max="4095" width="9.140625" style="228"/>
    <col min="4096" max="4096" width="5.28515625" style="228" customWidth="1"/>
    <col min="4097" max="4097" width="29" style="228" customWidth="1"/>
    <col min="4098" max="4098" width="5.42578125" style="228" customWidth="1"/>
    <col min="4099" max="4099" width="7.7109375" style="228" customWidth="1"/>
    <col min="4100" max="4103" width="7.28515625" style="228" customWidth="1"/>
    <col min="4104" max="4105" width="6.85546875" style="228" customWidth="1"/>
    <col min="4106" max="4107" width="7.7109375" style="228" customWidth="1"/>
    <col min="4108" max="4111" width="7.85546875" style="228" customWidth="1"/>
    <col min="4112" max="4351" width="9.140625" style="228"/>
    <col min="4352" max="4352" width="5.28515625" style="228" customWidth="1"/>
    <col min="4353" max="4353" width="29" style="228" customWidth="1"/>
    <col min="4354" max="4354" width="5.42578125" style="228" customWidth="1"/>
    <col min="4355" max="4355" width="7.7109375" style="228" customWidth="1"/>
    <col min="4356" max="4359" width="7.28515625" style="228" customWidth="1"/>
    <col min="4360" max="4361" width="6.85546875" style="228" customWidth="1"/>
    <col min="4362" max="4363" width="7.7109375" style="228" customWidth="1"/>
    <col min="4364" max="4367" width="7.85546875" style="228" customWidth="1"/>
    <col min="4368" max="4607" width="9.140625" style="228"/>
    <col min="4608" max="4608" width="5.28515625" style="228" customWidth="1"/>
    <col min="4609" max="4609" width="29" style="228" customWidth="1"/>
    <col min="4610" max="4610" width="5.42578125" style="228" customWidth="1"/>
    <col min="4611" max="4611" width="7.7109375" style="228" customWidth="1"/>
    <col min="4612" max="4615" width="7.28515625" style="228" customWidth="1"/>
    <col min="4616" max="4617" width="6.85546875" style="228" customWidth="1"/>
    <col min="4618" max="4619" width="7.7109375" style="228" customWidth="1"/>
    <col min="4620" max="4623" width="7.85546875" style="228" customWidth="1"/>
    <col min="4624" max="4863" width="9.140625" style="228"/>
    <col min="4864" max="4864" width="5.28515625" style="228" customWidth="1"/>
    <col min="4865" max="4865" width="29" style="228" customWidth="1"/>
    <col min="4866" max="4866" width="5.42578125" style="228" customWidth="1"/>
    <col min="4867" max="4867" width="7.7109375" style="228" customWidth="1"/>
    <col min="4868" max="4871" width="7.28515625" style="228" customWidth="1"/>
    <col min="4872" max="4873" width="6.85546875" style="228" customWidth="1"/>
    <col min="4874" max="4875" width="7.7109375" style="228" customWidth="1"/>
    <col min="4876" max="4879" width="7.85546875" style="228" customWidth="1"/>
    <col min="4880" max="5119" width="9.140625" style="228"/>
    <col min="5120" max="5120" width="5.28515625" style="228" customWidth="1"/>
    <col min="5121" max="5121" width="29" style="228" customWidth="1"/>
    <col min="5122" max="5122" width="5.42578125" style="228" customWidth="1"/>
    <col min="5123" max="5123" width="7.7109375" style="228" customWidth="1"/>
    <col min="5124" max="5127" width="7.28515625" style="228" customWidth="1"/>
    <col min="5128" max="5129" width="6.85546875" style="228" customWidth="1"/>
    <col min="5130" max="5131" width="7.7109375" style="228" customWidth="1"/>
    <col min="5132" max="5135" width="7.85546875" style="228" customWidth="1"/>
    <col min="5136" max="5375" width="9.140625" style="228"/>
    <col min="5376" max="5376" width="5.28515625" style="228" customWidth="1"/>
    <col min="5377" max="5377" width="29" style="228" customWidth="1"/>
    <col min="5378" max="5378" width="5.42578125" style="228" customWidth="1"/>
    <col min="5379" max="5379" width="7.7109375" style="228" customWidth="1"/>
    <col min="5380" max="5383" width="7.28515625" style="228" customWidth="1"/>
    <col min="5384" max="5385" width="6.85546875" style="228" customWidth="1"/>
    <col min="5386" max="5387" width="7.7109375" style="228" customWidth="1"/>
    <col min="5388" max="5391" width="7.85546875" style="228" customWidth="1"/>
    <col min="5392" max="5631" width="9.140625" style="228"/>
    <col min="5632" max="5632" width="5.28515625" style="228" customWidth="1"/>
    <col min="5633" max="5633" width="29" style="228" customWidth="1"/>
    <col min="5634" max="5634" width="5.42578125" style="228" customWidth="1"/>
    <col min="5635" max="5635" width="7.7109375" style="228" customWidth="1"/>
    <col min="5636" max="5639" width="7.28515625" style="228" customWidth="1"/>
    <col min="5640" max="5641" width="6.85546875" style="228" customWidth="1"/>
    <col min="5642" max="5643" width="7.7109375" style="228" customWidth="1"/>
    <col min="5644" max="5647" width="7.85546875" style="228" customWidth="1"/>
    <col min="5648" max="5887" width="9.140625" style="228"/>
    <col min="5888" max="5888" width="5.28515625" style="228" customWidth="1"/>
    <col min="5889" max="5889" width="29" style="228" customWidth="1"/>
    <col min="5890" max="5890" width="5.42578125" style="228" customWidth="1"/>
    <col min="5891" max="5891" width="7.7109375" style="228" customWidth="1"/>
    <col min="5892" max="5895" width="7.28515625" style="228" customWidth="1"/>
    <col min="5896" max="5897" width="6.85546875" style="228" customWidth="1"/>
    <col min="5898" max="5899" width="7.7109375" style="228" customWidth="1"/>
    <col min="5900" max="5903" width="7.85546875" style="228" customWidth="1"/>
    <col min="5904" max="6143" width="9.140625" style="228"/>
    <col min="6144" max="6144" width="5.28515625" style="228" customWidth="1"/>
    <col min="6145" max="6145" width="29" style="228" customWidth="1"/>
    <col min="6146" max="6146" width="5.42578125" style="228" customWidth="1"/>
    <col min="6147" max="6147" width="7.7109375" style="228" customWidth="1"/>
    <col min="6148" max="6151" width="7.28515625" style="228" customWidth="1"/>
    <col min="6152" max="6153" width="6.85546875" style="228" customWidth="1"/>
    <col min="6154" max="6155" width="7.7109375" style="228" customWidth="1"/>
    <col min="6156" max="6159" width="7.85546875" style="228" customWidth="1"/>
    <col min="6160" max="6399" width="9.140625" style="228"/>
    <col min="6400" max="6400" width="5.28515625" style="228" customWidth="1"/>
    <col min="6401" max="6401" width="29" style="228" customWidth="1"/>
    <col min="6402" max="6402" width="5.42578125" style="228" customWidth="1"/>
    <col min="6403" max="6403" width="7.7109375" style="228" customWidth="1"/>
    <col min="6404" max="6407" width="7.28515625" style="228" customWidth="1"/>
    <col min="6408" max="6409" width="6.85546875" style="228" customWidth="1"/>
    <col min="6410" max="6411" width="7.7109375" style="228" customWidth="1"/>
    <col min="6412" max="6415" width="7.85546875" style="228" customWidth="1"/>
    <col min="6416" max="6655" width="9.140625" style="228"/>
    <col min="6656" max="6656" width="5.28515625" style="228" customWidth="1"/>
    <col min="6657" max="6657" width="29" style="228" customWidth="1"/>
    <col min="6658" max="6658" width="5.42578125" style="228" customWidth="1"/>
    <col min="6659" max="6659" width="7.7109375" style="228" customWidth="1"/>
    <col min="6660" max="6663" width="7.28515625" style="228" customWidth="1"/>
    <col min="6664" max="6665" width="6.85546875" style="228" customWidth="1"/>
    <col min="6666" max="6667" width="7.7109375" style="228" customWidth="1"/>
    <col min="6668" max="6671" width="7.85546875" style="228" customWidth="1"/>
    <col min="6672" max="6911" width="9.140625" style="228"/>
    <col min="6912" max="6912" width="5.28515625" style="228" customWidth="1"/>
    <col min="6913" max="6913" width="29" style="228" customWidth="1"/>
    <col min="6914" max="6914" width="5.42578125" style="228" customWidth="1"/>
    <col min="6915" max="6915" width="7.7109375" style="228" customWidth="1"/>
    <col min="6916" max="6919" width="7.28515625" style="228" customWidth="1"/>
    <col min="6920" max="6921" width="6.85546875" style="228" customWidth="1"/>
    <col min="6922" max="6923" width="7.7109375" style="228" customWidth="1"/>
    <col min="6924" max="6927" width="7.85546875" style="228" customWidth="1"/>
    <col min="6928" max="7167" width="9.140625" style="228"/>
    <col min="7168" max="7168" width="5.28515625" style="228" customWidth="1"/>
    <col min="7169" max="7169" width="29" style="228" customWidth="1"/>
    <col min="7170" max="7170" width="5.42578125" style="228" customWidth="1"/>
    <col min="7171" max="7171" width="7.7109375" style="228" customWidth="1"/>
    <col min="7172" max="7175" width="7.28515625" style="228" customWidth="1"/>
    <col min="7176" max="7177" width="6.85546875" style="228" customWidth="1"/>
    <col min="7178" max="7179" width="7.7109375" style="228" customWidth="1"/>
    <col min="7180" max="7183" width="7.85546875" style="228" customWidth="1"/>
    <col min="7184" max="7423" width="9.140625" style="228"/>
    <col min="7424" max="7424" width="5.28515625" style="228" customWidth="1"/>
    <col min="7425" max="7425" width="29" style="228" customWidth="1"/>
    <col min="7426" max="7426" width="5.42578125" style="228" customWidth="1"/>
    <col min="7427" max="7427" width="7.7109375" style="228" customWidth="1"/>
    <col min="7428" max="7431" width="7.28515625" style="228" customWidth="1"/>
    <col min="7432" max="7433" width="6.85546875" style="228" customWidth="1"/>
    <col min="7434" max="7435" width="7.7109375" style="228" customWidth="1"/>
    <col min="7436" max="7439" width="7.85546875" style="228" customWidth="1"/>
    <col min="7440" max="7679" width="9.140625" style="228"/>
    <col min="7680" max="7680" width="5.28515625" style="228" customWidth="1"/>
    <col min="7681" max="7681" width="29" style="228" customWidth="1"/>
    <col min="7682" max="7682" width="5.42578125" style="228" customWidth="1"/>
    <col min="7683" max="7683" width="7.7109375" style="228" customWidth="1"/>
    <col min="7684" max="7687" width="7.28515625" style="228" customWidth="1"/>
    <col min="7688" max="7689" width="6.85546875" style="228" customWidth="1"/>
    <col min="7690" max="7691" width="7.7109375" style="228" customWidth="1"/>
    <col min="7692" max="7695" width="7.85546875" style="228" customWidth="1"/>
    <col min="7696" max="7935" width="9.140625" style="228"/>
    <col min="7936" max="7936" width="5.28515625" style="228" customWidth="1"/>
    <col min="7937" max="7937" width="29" style="228" customWidth="1"/>
    <col min="7938" max="7938" width="5.42578125" style="228" customWidth="1"/>
    <col min="7939" max="7939" width="7.7109375" style="228" customWidth="1"/>
    <col min="7940" max="7943" width="7.28515625" style="228" customWidth="1"/>
    <col min="7944" max="7945" width="6.85546875" style="228" customWidth="1"/>
    <col min="7946" max="7947" width="7.7109375" style="228" customWidth="1"/>
    <col min="7948" max="7951" width="7.85546875" style="228" customWidth="1"/>
    <col min="7952" max="8191" width="9.140625" style="228"/>
    <col min="8192" max="8192" width="5.28515625" style="228" customWidth="1"/>
    <col min="8193" max="8193" width="29" style="228" customWidth="1"/>
    <col min="8194" max="8194" width="5.42578125" style="228" customWidth="1"/>
    <col min="8195" max="8195" width="7.7109375" style="228" customWidth="1"/>
    <col min="8196" max="8199" width="7.28515625" style="228" customWidth="1"/>
    <col min="8200" max="8201" width="6.85546875" style="228" customWidth="1"/>
    <col min="8202" max="8203" width="7.7109375" style="228" customWidth="1"/>
    <col min="8204" max="8207" width="7.85546875" style="228" customWidth="1"/>
    <col min="8208" max="8447" width="9.140625" style="228"/>
    <col min="8448" max="8448" width="5.28515625" style="228" customWidth="1"/>
    <col min="8449" max="8449" width="29" style="228" customWidth="1"/>
    <col min="8450" max="8450" width="5.42578125" style="228" customWidth="1"/>
    <col min="8451" max="8451" width="7.7109375" style="228" customWidth="1"/>
    <col min="8452" max="8455" width="7.28515625" style="228" customWidth="1"/>
    <col min="8456" max="8457" width="6.85546875" style="228" customWidth="1"/>
    <col min="8458" max="8459" width="7.7109375" style="228" customWidth="1"/>
    <col min="8460" max="8463" width="7.85546875" style="228" customWidth="1"/>
    <col min="8464" max="8703" width="9.140625" style="228"/>
    <col min="8704" max="8704" width="5.28515625" style="228" customWidth="1"/>
    <col min="8705" max="8705" width="29" style="228" customWidth="1"/>
    <col min="8706" max="8706" width="5.42578125" style="228" customWidth="1"/>
    <col min="8707" max="8707" width="7.7109375" style="228" customWidth="1"/>
    <col min="8708" max="8711" width="7.28515625" style="228" customWidth="1"/>
    <col min="8712" max="8713" width="6.85546875" style="228" customWidth="1"/>
    <col min="8714" max="8715" width="7.7109375" style="228" customWidth="1"/>
    <col min="8716" max="8719" width="7.85546875" style="228" customWidth="1"/>
    <col min="8720" max="8959" width="9.140625" style="228"/>
    <col min="8960" max="8960" width="5.28515625" style="228" customWidth="1"/>
    <col min="8961" max="8961" width="29" style="228" customWidth="1"/>
    <col min="8962" max="8962" width="5.42578125" style="228" customWidth="1"/>
    <col min="8963" max="8963" width="7.7109375" style="228" customWidth="1"/>
    <col min="8964" max="8967" width="7.28515625" style="228" customWidth="1"/>
    <col min="8968" max="8969" width="6.85546875" style="228" customWidth="1"/>
    <col min="8970" max="8971" width="7.7109375" style="228" customWidth="1"/>
    <col min="8972" max="8975" width="7.85546875" style="228" customWidth="1"/>
    <col min="8976" max="9215" width="9.140625" style="228"/>
    <col min="9216" max="9216" width="5.28515625" style="228" customWidth="1"/>
    <col min="9217" max="9217" width="29" style="228" customWidth="1"/>
    <col min="9218" max="9218" width="5.42578125" style="228" customWidth="1"/>
    <col min="9219" max="9219" width="7.7109375" style="228" customWidth="1"/>
    <col min="9220" max="9223" width="7.28515625" style="228" customWidth="1"/>
    <col min="9224" max="9225" width="6.85546875" style="228" customWidth="1"/>
    <col min="9226" max="9227" width="7.7109375" style="228" customWidth="1"/>
    <col min="9228" max="9231" width="7.85546875" style="228" customWidth="1"/>
    <col min="9232" max="9471" width="9.140625" style="228"/>
    <col min="9472" max="9472" width="5.28515625" style="228" customWidth="1"/>
    <col min="9473" max="9473" width="29" style="228" customWidth="1"/>
    <col min="9474" max="9474" width="5.42578125" style="228" customWidth="1"/>
    <col min="9475" max="9475" width="7.7109375" style="228" customWidth="1"/>
    <col min="9476" max="9479" width="7.28515625" style="228" customWidth="1"/>
    <col min="9480" max="9481" width="6.85546875" style="228" customWidth="1"/>
    <col min="9482" max="9483" width="7.7109375" style="228" customWidth="1"/>
    <col min="9484" max="9487" width="7.85546875" style="228" customWidth="1"/>
    <col min="9488" max="9727" width="9.140625" style="228"/>
    <col min="9728" max="9728" width="5.28515625" style="228" customWidth="1"/>
    <col min="9729" max="9729" width="29" style="228" customWidth="1"/>
    <col min="9730" max="9730" width="5.42578125" style="228" customWidth="1"/>
    <col min="9731" max="9731" width="7.7109375" style="228" customWidth="1"/>
    <col min="9732" max="9735" width="7.28515625" style="228" customWidth="1"/>
    <col min="9736" max="9737" width="6.85546875" style="228" customWidth="1"/>
    <col min="9738" max="9739" width="7.7109375" style="228" customWidth="1"/>
    <col min="9740" max="9743" width="7.85546875" style="228" customWidth="1"/>
    <col min="9744" max="9983" width="9.140625" style="228"/>
    <col min="9984" max="9984" width="5.28515625" style="228" customWidth="1"/>
    <col min="9985" max="9985" width="29" style="228" customWidth="1"/>
    <col min="9986" max="9986" width="5.42578125" style="228" customWidth="1"/>
    <col min="9987" max="9987" width="7.7109375" style="228" customWidth="1"/>
    <col min="9988" max="9991" width="7.28515625" style="228" customWidth="1"/>
    <col min="9992" max="9993" width="6.85546875" style="228" customWidth="1"/>
    <col min="9994" max="9995" width="7.7109375" style="228" customWidth="1"/>
    <col min="9996" max="9999" width="7.85546875" style="228" customWidth="1"/>
    <col min="10000" max="10239" width="9.140625" style="228"/>
    <col min="10240" max="10240" width="5.28515625" style="228" customWidth="1"/>
    <col min="10241" max="10241" width="29" style="228" customWidth="1"/>
    <col min="10242" max="10242" width="5.42578125" style="228" customWidth="1"/>
    <col min="10243" max="10243" width="7.7109375" style="228" customWidth="1"/>
    <col min="10244" max="10247" width="7.28515625" style="228" customWidth="1"/>
    <col min="10248" max="10249" width="6.85546875" style="228" customWidth="1"/>
    <col min="10250" max="10251" width="7.7109375" style="228" customWidth="1"/>
    <col min="10252" max="10255" width="7.85546875" style="228" customWidth="1"/>
    <col min="10256" max="10495" width="9.140625" style="228"/>
    <col min="10496" max="10496" width="5.28515625" style="228" customWidth="1"/>
    <col min="10497" max="10497" width="29" style="228" customWidth="1"/>
    <col min="10498" max="10498" width="5.42578125" style="228" customWidth="1"/>
    <col min="10499" max="10499" width="7.7109375" style="228" customWidth="1"/>
    <col min="10500" max="10503" width="7.28515625" style="228" customWidth="1"/>
    <col min="10504" max="10505" width="6.85546875" style="228" customWidth="1"/>
    <col min="10506" max="10507" width="7.7109375" style="228" customWidth="1"/>
    <col min="10508" max="10511" width="7.85546875" style="228" customWidth="1"/>
    <col min="10512" max="10751" width="9.140625" style="228"/>
    <col min="10752" max="10752" width="5.28515625" style="228" customWidth="1"/>
    <col min="10753" max="10753" width="29" style="228" customWidth="1"/>
    <col min="10754" max="10754" width="5.42578125" style="228" customWidth="1"/>
    <col min="10755" max="10755" width="7.7109375" style="228" customWidth="1"/>
    <col min="10756" max="10759" width="7.28515625" style="228" customWidth="1"/>
    <col min="10760" max="10761" width="6.85546875" style="228" customWidth="1"/>
    <col min="10762" max="10763" width="7.7109375" style="228" customWidth="1"/>
    <col min="10764" max="10767" width="7.85546875" style="228" customWidth="1"/>
    <col min="10768" max="11007" width="9.140625" style="228"/>
    <col min="11008" max="11008" width="5.28515625" style="228" customWidth="1"/>
    <col min="11009" max="11009" width="29" style="228" customWidth="1"/>
    <col min="11010" max="11010" width="5.42578125" style="228" customWidth="1"/>
    <col min="11011" max="11011" width="7.7109375" style="228" customWidth="1"/>
    <col min="11012" max="11015" width="7.28515625" style="228" customWidth="1"/>
    <col min="11016" max="11017" width="6.85546875" style="228" customWidth="1"/>
    <col min="11018" max="11019" width="7.7109375" style="228" customWidth="1"/>
    <col min="11020" max="11023" width="7.85546875" style="228" customWidth="1"/>
    <col min="11024" max="11263" width="9.140625" style="228"/>
    <col min="11264" max="11264" width="5.28515625" style="228" customWidth="1"/>
    <col min="11265" max="11265" width="29" style="228" customWidth="1"/>
    <col min="11266" max="11266" width="5.42578125" style="228" customWidth="1"/>
    <col min="11267" max="11267" width="7.7109375" style="228" customWidth="1"/>
    <col min="11268" max="11271" width="7.28515625" style="228" customWidth="1"/>
    <col min="11272" max="11273" width="6.85546875" style="228" customWidth="1"/>
    <col min="11274" max="11275" width="7.7109375" style="228" customWidth="1"/>
    <col min="11276" max="11279" width="7.85546875" style="228" customWidth="1"/>
    <col min="11280" max="11519" width="9.140625" style="228"/>
    <col min="11520" max="11520" width="5.28515625" style="228" customWidth="1"/>
    <col min="11521" max="11521" width="29" style="228" customWidth="1"/>
    <col min="11522" max="11522" width="5.42578125" style="228" customWidth="1"/>
    <col min="11523" max="11523" width="7.7109375" style="228" customWidth="1"/>
    <col min="11524" max="11527" width="7.28515625" style="228" customWidth="1"/>
    <col min="11528" max="11529" width="6.85546875" style="228" customWidth="1"/>
    <col min="11530" max="11531" width="7.7109375" style="228" customWidth="1"/>
    <col min="11532" max="11535" width="7.85546875" style="228" customWidth="1"/>
    <col min="11536" max="11775" width="9.140625" style="228"/>
    <col min="11776" max="11776" width="5.28515625" style="228" customWidth="1"/>
    <col min="11777" max="11777" width="29" style="228" customWidth="1"/>
    <col min="11778" max="11778" width="5.42578125" style="228" customWidth="1"/>
    <col min="11779" max="11779" width="7.7109375" style="228" customWidth="1"/>
    <col min="11780" max="11783" width="7.28515625" style="228" customWidth="1"/>
    <col min="11784" max="11785" width="6.85546875" style="228" customWidth="1"/>
    <col min="11786" max="11787" width="7.7109375" style="228" customWidth="1"/>
    <col min="11788" max="11791" width="7.85546875" style="228" customWidth="1"/>
    <col min="11792" max="12031" width="9.140625" style="228"/>
    <col min="12032" max="12032" width="5.28515625" style="228" customWidth="1"/>
    <col min="12033" max="12033" width="29" style="228" customWidth="1"/>
    <col min="12034" max="12034" width="5.42578125" style="228" customWidth="1"/>
    <col min="12035" max="12035" width="7.7109375" style="228" customWidth="1"/>
    <col min="12036" max="12039" width="7.28515625" style="228" customWidth="1"/>
    <col min="12040" max="12041" width="6.85546875" style="228" customWidth="1"/>
    <col min="12042" max="12043" width="7.7109375" style="228" customWidth="1"/>
    <col min="12044" max="12047" width="7.85546875" style="228" customWidth="1"/>
    <col min="12048" max="12287" width="9.140625" style="228"/>
    <col min="12288" max="12288" width="5.28515625" style="228" customWidth="1"/>
    <col min="12289" max="12289" width="29" style="228" customWidth="1"/>
    <col min="12290" max="12290" width="5.42578125" style="228" customWidth="1"/>
    <col min="12291" max="12291" width="7.7109375" style="228" customWidth="1"/>
    <col min="12292" max="12295" width="7.28515625" style="228" customWidth="1"/>
    <col min="12296" max="12297" width="6.85546875" style="228" customWidth="1"/>
    <col min="12298" max="12299" width="7.7109375" style="228" customWidth="1"/>
    <col min="12300" max="12303" width="7.85546875" style="228" customWidth="1"/>
    <col min="12304" max="12543" width="9.140625" style="228"/>
    <col min="12544" max="12544" width="5.28515625" style="228" customWidth="1"/>
    <col min="12545" max="12545" width="29" style="228" customWidth="1"/>
    <col min="12546" max="12546" width="5.42578125" style="228" customWidth="1"/>
    <col min="12547" max="12547" width="7.7109375" style="228" customWidth="1"/>
    <col min="12548" max="12551" width="7.28515625" style="228" customWidth="1"/>
    <col min="12552" max="12553" width="6.85546875" style="228" customWidth="1"/>
    <col min="12554" max="12555" width="7.7109375" style="228" customWidth="1"/>
    <col min="12556" max="12559" width="7.85546875" style="228" customWidth="1"/>
    <col min="12560" max="12799" width="9.140625" style="228"/>
    <col min="12800" max="12800" width="5.28515625" style="228" customWidth="1"/>
    <col min="12801" max="12801" width="29" style="228" customWidth="1"/>
    <col min="12802" max="12802" width="5.42578125" style="228" customWidth="1"/>
    <col min="12803" max="12803" width="7.7109375" style="228" customWidth="1"/>
    <col min="12804" max="12807" width="7.28515625" style="228" customWidth="1"/>
    <col min="12808" max="12809" width="6.85546875" style="228" customWidth="1"/>
    <col min="12810" max="12811" width="7.7109375" style="228" customWidth="1"/>
    <col min="12812" max="12815" width="7.85546875" style="228" customWidth="1"/>
    <col min="12816" max="13055" width="9.140625" style="228"/>
    <col min="13056" max="13056" width="5.28515625" style="228" customWidth="1"/>
    <col min="13057" max="13057" width="29" style="228" customWidth="1"/>
    <col min="13058" max="13058" width="5.42578125" style="228" customWidth="1"/>
    <col min="13059" max="13059" width="7.7109375" style="228" customWidth="1"/>
    <col min="13060" max="13063" width="7.28515625" style="228" customWidth="1"/>
    <col min="13064" max="13065" width="6.85546875" style="228" customWidth="1"/>
    <col min="13066" max="13067" width="7.7109375" style="228" customWidth="1"/>
    <col min="13068" max="13071" width="7.85546875" style="228" customWidth="1"/>
    <col min="13072" max="13311" width="9.140625" style="228"/>
    <col min="13312" max="13312" width="5.28515625" style="228" customWidth="1"/>
    <col min="13313" max="13313" width="29" style="228" customWidth="1"/>
    <col min="13314" max="13314" width="5.42578125" style="228" customWidth="1"/>
    <col min="13315" max="13315" width="7.7109375" style="228" customWidth="1"/>
    <col min="13316" max="13319" width="7.28515625" style="228" customWidth="1"/>
    <col min="13320" max="13321" width="6.85546875" style="228" customWidth="1"/>
    <col min="13322" max="13323" width="7.7109375" style="228" customWidth="1"/>
    <col min="13324" max="13327" width="7.85546875" style="228" customWidth="1"/>
    <col min="13328" max="13567" width="9.140625" style="228"/>
    <col min="13568" max="13568" width="5.28515625" style="228" customWidth="1"/>
    <col min="13569" max="13569" width="29" style="228" customWidth="1"/>
    <col min="13570" max="13570" width="5.42578125" style="228" customWidth="1"/>
    <col min="13571" max="13571" width="7.7109375" style="228" customWidth="1"/>
    <col min="13572" max="13575" width="7.28515625" style="228" customWidth="1"/>
    <col min="13576" max="13577" width="6.85546875" style="228" customWidth="1"/>
    <col min="13578" max="13579" width="7.7109375" style="228" customWidth="1"/>
    <col min="13580" max="13583" width="7.85546875" style="228" customWidth="1"/>
    <col min="13584" max="13823" width="9.140625" style="228"/>
    <col min="13824" max="13824" width="5.28515625" style="228" customWidth="1"/>
    <col min="13825" max="13825" width="29" style="228" customWidth="1"/>
    <col min="13826" max="13826" width="5.42578125" style="228" customWidth="1"/>
    <col min="13827" max="13827" width="7.7109375" style="228" customWidth="1"/>
    <col min="13828" max="13831" width="7.28515625" style="228" customWidth="1"/>
    <col min="13832" max="13833" width="6.85546875" style="228" customWidth="1"/>
    <col min="13834" max="13835" width="7.7109375" style="228" customWidth="1"/>
    <col min="13836" max="13839" width="7.85546875" style="228" customWidth="1"/>
    <col min="13840" max="14079" width="9.140625" style="228"/>
    <col min="14080" max="14080" width="5.28515625" style="228" customWidth="1"/>
    <col min="14081" max="14081" width="29" style="228" customWidth="1"/>
    <col min="14082" max="14082" width="5.42578125" style="228" customWidth="1"/>
    <col min="14083" max="14083" width="7.7109375" style="228" customWidth="1"/>
    <col min="14084" max="14087" width="7.28515625" style="228" customWidth="1"/>
    <col min="14088" max="14089" width="6.85546875" style="228" customWidth="1"/>
    <col min="14090" max="14091" width="7.7109375" style="228" customWidth="1"/>
    <col min="14092" max="14095" width="7.85546875" style="228" customWidth="1"/>
    <col min="14096" max="14335" width="9.140625" style="228"/>
    <col min="14336" max="14336" width="5.28515625" style="228" customWidth="1"/>
    <col min="14337" max="14337" width="29" style="228" customWidth="1"/>
    <col min="14338" max="14338" width="5.42578125" style="228" customWidth="1"/>
    <col min="14339" max="14339" width="7.7109375" style="228" customWidth="1"/>
    <col min="14340" max="14343" width="7.28515625" style="228" customWidth="1"/>
    <col min="14344" max="14345" width="6.85546875" style="228" customWidth="1"/>
    <col min="14346" max="14347" width="7.7109375" style="228" customWidth="1"/>
    <col min="14348" max="14351" width="7.85546875" style="228" customWidth="1"/>
    <col min="14352" max="14591" width="9.140625" style="228"/>
    <col min="14592" max="14592" width="5.28515625" style="228" customWidth="1"/>
    <col min="14593" max="14593" width="29" style="228" customWidth="1"/>
    <col min="14594" max="14594" width="5.42578125" style="228" customWidth="1"/>
    <col min="14595" max="14595" width="7.7109375" style="228" customWidth="1"/>
    <col min="14596" max="14599" width="7.28515625" style="228" customWidth="1"/>
    <col min="14600" max="14601" width="6.85546875" style="228" customWidth="1"/>
    <col min="14602" max="14603" width="7.7109375" style="228" customWidth="1"/>
    <col min="14604" max="14607" width="7.85546875" style="228" customWidth="1"/>
    <col min="14608" max="14847" width="9.140625" style="228"/>
    <col min="14848" max="14848" width="5.28515625" style="228" customWidth="1"/>
    <col min="14849" max="14849" width="29" style="228" customWidth="1"/>
    <col min="14850" max="14850" width="5.42578125" style="228" customWidth="1"/>
    <col min="14851" max="14851" width="7.7109375" style="228" customWidth="1"/>
    <col min="14852" max="14855" width="7.28515625" style="228" customWidth="1"/>
    <col min="14856" max="14857" width="6.85546875" style="228" customWidth="1"/>
    <col min="14858" max="14859" width="7.7109375" style="228" customWidth="1"/>
    <col min="14860" max="14863" width="7.85546875" style="228" customWidth="1"/>
    <col min="14864" max="15103" width="9.140625" style="228"/>
    <col min="15104" max="15104" width="5.28515625" style="228" customWidth="1"/>
    <col min="15105" max="15105" width="29" style="228" customWidth="1"/>
    <col min="15106" max="15106" width="5.42578125" style="228" customWidth="1"/>
    <col min="15107" max="15107" width="7.7109375" style="228" customWidth="1"/>
    <col min="15108" max="15111" width="7.28515625" style="228" customWidth="1"/>
    <col min="15112" max="15113" width="6.85546875" style="228" customWidth="1"/>
    <col min="15114" max="15115" width="7.7109375" style="228" customWidth="1"/>
    <col min="15116" max="15119" width="7.85546875" style="228" customWidth="1"/>
    <col min="15120" max="15359" width="9.140625" style="228"/>
    <col min="15360" max="15360" width="5.28515625" style="228" customWidth="1"/>
    <col min="15361" max="15361" width="29" style="228" customWidth="1"/>
    <col min="15362" max="15362" width="5.42578125" style="228" customWidth="1"/>
    <col min="15363" max="15363" width="7.7109375" style="228" customWidth="1"/>
    <col min="15364" max="15367" width="7.28515625" style="228" customWidth="1"/>
    <col min="15368" max="15369" width="6.85546875" style="228" customWidth="1"/>
    <col min="15370" max="15371" width="7.7109375" style="228" customWidth="1"/>
    <col min="15372" max="15375" width="7.85546875" style="228" customWidth="1"/>
    <col min="15376" max="15615" width="9.140625" style="228"/>
    <col min="15616" max="15616" width="5.28515625" style="228" customWidth="1"/>
    <col min="15617" max="15617" width="29" style="228" customWidth="1"/>
    <col min="15618" max="15618" width="5.42578125" style="228" customWidth="1"/>
    <col min="15619" max="15619" width="7.7109375" style="228" customWidth="1"/>
    <col min="15620" max="15623" width="7.28515625" style="228" customWidth="1"/>
    <col min="15624" max="15625" width="6.85546875" style="228" customWidth="1"/>
    <col min="15626" max="15627" width="7.7109375" style="228" customWidth="1"/>
    <col min="15628" max="15631" width="7.85546875" style="228" customWidth="1"/>
    <col min="15632" max="15871" width="9.140625" style="228"/>
    <col min="15872" max="15872" width="5.28515625" style="228" customWidth="1"/>
    <col min="15873" max="15873" width="29" style="228" customWidth="1"/>
    <col min="15874" max="15874" width="5.42578125" style="228" customWidth="1"/>
    <col min="15875" max="15875" width="7.7109375" style="228" customWidth="1"/>
    <col min="15876" max="15879" width="7.28515625" style="228" customWidth="1"/>
    <col min="15880" max="15881" width="6.85546875" style="228" customWidth="1"/>
    <col min="15882" max="15883" width="7.7109375" style="228" customWidth="1"/>
    <col min="15884" max="15887" width="7.85546875" style="228" customWidth="1"/>
    <col min="15888" max="16127" width="9.140625" style="228"/>
    <col min="16128" max="16128" width="5.28515625" style="228" customWidth="1"/>
    <col min="16129" max="16129" width="29" style="228" customWidth="1"/>
    <col min="16130" max="16130" width="5.42578125" style="228" customWidth="1"/>
    <col min="16131" max="16131" width="7.7109375" style="228" customWidth="1"/>
    <col min="16132" max="16135" width="7.28515625" style="228" customWidth="1"/>
    <col min="16136" max="16137" width="6.85546875" style="228" customWidth="1"/>
    <col min="16138" max="16139" width="7.7109375" style="228" customWidth="1"/>
    <col min="16140" max="16143" width="7.85546875" style="228" customWidth="1"/>
    <col min="16144" max="16384" width="9.140625" style="228"/>
  </cols>
  <sheetData>
    <row r="1" spans="1:17" ht="14.25" customHeight="1">
      <c r="L1" s="1059" t="s">
        <v>331</v>
      </c>
      <c r="M1" s="1059"/>
      <c r="N1" s="1059"/>
      <c r="O1" s="1059"/>
      <c r="P1" s="230"/>
      <c r="Q1" s="230"/>
    </row>
    <row r="2" spans="1:17" ht="22.9" customHeight="1">
      <c r="L2" s="1040" t="s">
        <v>25</v>
      </c>
      <c r="M2" s="1040"/>
      <c r="N2" s="1040"/>
      <c r="O2" s="1040"/>
      <c r="P2" s="231"/>
      <c r="Q2" s="231"/>
    </row>
    <row r="3" spans="1:17" ht="14.25" customHeight="1">
      <c r="L3" s="1092" t="s">
        <v>387</v>
      </c>
      <c r="M3" s="1092"/>
      <c r="N3" s="1092"/>
      <c r="O3" s="1092"/>
      <c r="P3" s="232"/>
      <c r="Q3" s="232"/>
    </row>
    <row r="4" spans="1:17" ht="14.25" customHeight="1"/>
    <row r="5" spans="1:17" ht="20.25" customHeight="1">
      <c r="A5" s="1060" t="s">
        <v>48</v>
      </c>
      <c r="B5" s="1060"/>
      <c r="C5" s="1060"/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0"/>
      <c r="O5" s="1060"/>
    </row>
    <row r="6" spans="1:17" ht="17.25" customHeight="1">
      <c r="A6" s="1062" t="s">
        <v>339</v>
      </c>
      <c r="B6" s="1062"/>
      <c r="C6" s="1062"/>
      <c r="D6" s="1062"/>
      <c r="E6" s="1062"/>
      <c r="F6" s="1062"/>
      <c r="G6" s="1062"/>
      <c r="H6" s="1062"/>
      <c r="I6" s="1062"/>
      <c r="J6" s="1062"/>
      <c r="K6" s="1062"/>
      <c r="L6" s="1062"/>
      <c r="M6" s="1062"/>
      <c r="N6" s="1062"/>
      <c r="O6" s="1062"/>
    </row>
    <row r="7" spans="1:17" ht="9.75" customHeight="1">
      <c r="A7" s="1061"/>
      <c r="B7" s="1061"/>
      <c r="C7" s="1061"/>
      <c r="D7" s="1061"/>
      <c r="E7" s="1061"/>
      <c r="F7" s="1061"/>
      <c r="G7" s="1061"/>
      <c r="H7" s="1061"/>
      <c r="I7" s="1061"/>
      <c r="J7" s="1061"/>
      <c r="K7" s="1061"/>
      <c r="L7" s="1061"/>
      <c r="M7" s="1061"/>
      <c r="N7" s="1061"/>
      <c r="O7" s="1061"/>
    </row>
    <row r="8" spans="1:17" ht="17.25" customHeight="1">
      <c r="A8" s="233"/>
      <c r="B8" s="233"/>
      <c r="C8" s="233"/>
      <c r="D8" s="1080" t="s">
        <v>499</v>
      </c>
      <c r="E8" s="1080"/>
      <c r="F8" s="1080"/>
      <c r="G8" s="1080"/>
      <c r="H8" s="1080"/>
      <c r="I8" s="233"/>
      <c r="J8" s="233"/>
      <c r="K8" s="233"/>
      <c r="L8" s="233"/>
      <c r="M8" s="233"/>
      <c r="N8" s="233"/>
      <c r="O8" s="233"/>
    </row>
    <row r="9" spans="1:17" ht="19.5" customHeight="1">
      <c r="A9" s="156"/>
      <c r="B9" s="156"/>
      <c r="C9" s="156"/>
      <c r="D9" s="1035" t="s">
        <v>123</v>
      </c>
      <c r="E9" s="1035"/>
      <c r="F9" s="1035"/>
      <c r="G9" s="1035"/>
      <c r="H9" s="1035"/>
      <c r="I9" s="157"/>
      <c r="J9" s="234"/>
      <c r="K9" s="235"/>
      <c r="L9" s="235"/>
      <c r="M9" s="235"/>
      <c r="N9" s="235"/>
      <c r="O9" s="156" t="s">
        <v>27</v>
      </c>
    </row>
    <row r="10" spans="1:17" ht="15.75" customHeight="1">
      <c r="A10" s="877" t="s">
        <v>521</v>
      </c>
      <c r="B10" s="877"/>
      <c r="C10" s="877"/>
      <c r="D10" s="882" t="s">
        <v>522</v>
      </c>
      <c r="E10" s="877"/>
      <c r="F10" s="877"/>
      <c r="G10" s="877"/>
      <c r="H10" s="877"/>
      <c r="I10" s="877"/>
      <c r="J10" s="236"/>
      <c r="K10" s="235"/>
      <c r="L10" s="235"/>
      <c r="M10" s="235"/>
      <c r="N10" s="235"/>
      <c r="O10" s="158" t="s">
        <v>392</v>
      </c>
    </row>
    <row r="11" spans="1:17" ht="15.75" customHeight="1">
      <c r="A11" s="877" t="s">
        <v>523</v>
      </c>
      <c r="B11" s="877"/>
      <c r="C11" s="877"/>
      <c r="D11" s="1090" t="s">
        <v>518</v>
      </c>
      <c r="E11" s="1090"/>
      <c r="F11" s="1090"/>
      <c r="G11" s="1090"/>
      <c r="H11" s="1090"/>
      <c r="I11" s="1090"/>
      <c r="J11" s="236"/>
      <c r="K11" s="235"/>
      <c r="L11" s="235"/>
      <c r="M11" s="235"/>
      <c r="N11" s="235"/>
      <c r="O11" s="158" t="s">
        <v>393</v>
      </c>
    </row>
    <row r="12" spans="1:17" ht="17.25" customHeight="1">
      <c r="A12" s="876" t="s">
        <v>517</v>
      </c>
      <c r="B12" s="877"/>
      <c r="C12" s="877"/>
      <c r="D12" s="1090" t="s">
        <v>518</v>
      </c>
      <c r="E12" s="1090"/>
      <c r="F12" s="1090"/>
      <c r="G12" s="1090"/>
      <c r="H12" s="1090"/>
      <c r="I12" s="1090"/>
      <c r="J12" s="236"/>
      <c r="K12" s="235"/>
      <c r="L12" s="235"/>
      <c r="M12" s="235"/>
      <c r="N12" s="235"/>
      <c r="O12" s="158" t="s">
        <v>394</v>
      </c>
    </row>
    <row r="13" spans="1:17" ht="15" customHeight="1">
      <c r="A13" s="877" t="s">
        <v>519</v>
      </c>
      <c r="B13" s="877"/>
      <c r="C13" s="877"/>
      <c r="D13" s="1091" t="s">
        <v>520</v>
      </c>
      <c r="E13" s="1091"/>
      <c r="F13" s="1091"/>
      <c r="G13" s="1091"/>
      <c r="H13" s="877"/>
      <c r="I13" s="877"/>
      <c r="J13" s="236"/>
      <c r="K13" s="235"/>
      <c r="L13" s="235"/>
      <c r="M13" s="235"/>
      <c r="N13" s="235"/>
      <c r="O13" s="158" t="s">
        <v>395</v>
      </c>
    </row>
    <row r="14" spans="1:17" ht="15.75" customHeight="1">
      <c r="A14" s="878" t="s">
        <v>524</v>
      </c>
      <c r="B14" s="878"/>
      <c r="C14" s="878"/>
      <c r="D14" s="883" t="s">
        <v>525</v>
      </c>
      <c r="E14" s="878"/>
      <c r="F14" s="878"/>
      <c r="G14" s="878"/>
      <c r="H14" s="878"/>
      <c r="I14" s="878"/>
      <c r="J14" s="206"/>
      <c r="K14" s="205"/>
      <c r="L14" s="205"/>
      <c r="M14" s="205"/>
      <c r="N14" s="205"/>
      <c r="O14" s="142" t="s">
        <v>501</v>
      </c>
    </row>
    <row r="15" spans="1:17" s="319" customFormat="1" ht="12" customHeight="1" thickBot="1">
      <c r="A15" s="316"/>
      <c r="B15" s="317"/>
      <c r="C15" s="236"/>
      <c r="D15" s="236"/>
      <c r="E15" s="236"/>
      <c r="F15" s="236"/>
      <c r="G15" s="236"/>
      <c r="H15" s="317"/>
      <c r="I15" s="317"/>
      <c r="J15" s="317"/>
      <c r="K15" s="318"/>
      <c r="L15" s="318"/>
      <c r="M15" s="318"/>
      <c r="N15" s="318"/>
      <c r="O15" s="318"/>
    </row>
    <row r="16" spans="1:17" s="229" customFormat="1" ht="13.15" customHeight="1">
      <c r="A16" s="1049" t="s">
        <v>29</v>
      </c>
      <c r="B16" s="1052" t="s">
        <v>30</v>
      </c>
      <c r="C16" s="1052" t="s">
        <v>31</v>
      </c>
      <c r="D16" s="1055" t="s">
        <v>50</v>
      </c>
      <c r="E16" s="1055"/>
      <c r="F16" s="1055"/>
      <c r="G16" s="1055"/>
      <c r="H16" s="1057" t="s">
        <v>97</v>
      </c>
      <c r="I16" s="1057"/>
      <c r="J16" s="1057"/>
      <c r="K16" s="1057"/>
      <c r="L16" s="1063" t="s">
        <v>52</v>
      </c>
      <c r="M16" s="1063"/>
      <c r="N16" s="1064"/>
      <c r="O16" s="1065"/>
    </row>
    <row r="17" spans="1:15" s="229" customFormat="1" ht="34.5" customHeight="1">
      <c r="A17" s="1050"/>
      <c r="B17" s="1053"/>
      <c r="C17" s="1053"/>
      <c r="D17" s="1056"/>
      <c r="E17" s="1056"/>
      <c r="F17" s="1056"/>
      <c r="G17" s="1056"/>
      <c r="H17" s="1058"/>
      <c r="I17" s="1058"/>
      <c r="J17" s="1058"/>
      <c r="K17" s="1058"/>
      <c r="L17" s="1066"/>
      <c r="M17" s="1066"/>
      <c r="N17" s="1067"/>
      <c r="O17" s="1068"/>
    </row>
    <row r="18" spans="1:15" s="229" customFormat="1" ht="54.75" customHeight="1" thickBot="1">
      <c r="A18" s="1051"/>
      <c r="B18" s="1054"/>
      <c r="C18" s="1054"/>
      <c r="D18" s="237" t="s">
        <v>35</v>
      </c>
      <c r="E18" s="237" t="s">
        <v>36</v>
      </c>
      <c r="F18" s="238" t="s">
        <v>37</v>
      </c>
      <c r="G18" s="238" t="s">
        <v>53</v>
      </c>
      <c r="H18" s="237" t="s">
        <v>35</v>
      </c>
      <c r="I18" s="237" t="s">
        <v>36</v>
      </c>
      <c r="J18" s="238" t="s">
        <v>37</v>
      </c>
      <c r="K18" s="238" t="s">
        <v>53</v>
      </c>
      <c r="L18" s="237" t="s">
        <v>35</v>
      </c>
      <c r="M18" s="237" t="s">
        <v>36</v>
      </c>
      <c r="N18" s="238" t="s">
        <v>37</v>
      </c>
      <c r="O18" s="239" t="s">
        <v>53</v>
      </c>
    </row>
    <row r="19" spans="1:15" s="246" customFormat="1" ht="15" customHeight="1">
      <c r="A19" s="240">
        <v>1</v>
      </c>
      <c r="B19" s="241">
        <v>2</v>
      </c>
      <c r="C19" s="242">
        <v>3</v>
      </c>
      <c r="D19" s="243">
        <v>4</v>
      </c>
      <c r="E19" s="243">
        <v>5</v>
      </c>
      <c r="F19" s="243">
        <v>6</v>
      </c>
      <c r="G19" s="243">
        <v>7</v>
      </c>
      <c r="H19" s="243">
        <v>8</v>
      </c>
      <c r="I19" s="243">
        <v>9</v>
      </c>
      <c r="J19" s="243">
        <v>10</v>
      </c>
      <c r="K19" s="243">
        <v>11</v>
      </c>
      <c r="L19" s="243">
        <v>12</v>
      </c>
      <c r="M19" s="243">
        <v>13</v>
      </c>
      <c r="N19" s="244">
        <v>14</v>
      </c>
      <c r="O19" s="245">
        <v>15</v>
      </c>
    </row>
    <row r="20" spans="1:15" ht="22.5" customHeight="1">
      <c r="A20" s="247" t="s">
        <v>54</v>
      </c>
      <c r="B20" s="248">
        <v>100</v>
      </c>
      <c r="C20" s="249" t="s">
        <v>38</v>
      </c>
      <c r="D20" s="910">
        <f>D21+D26+D33+D38+D44+D47+D36+D50</f>
        <v>1154.7</v>
      </c>
      <c r="E20" s="910">
        <f>E21+E26+E33+E38+E44+E47+E36+E50</f>
        <v>1154.7</v>
      </c>
      <c r="F20" s="910">
        <f>F21+F26+F33+F38+F44+F47+F36+F58+F50</f>
        <v>1154.7</v>
      </c>
      <c r="G20" s="910">
        <f>G21+G26+G33+G38+G44+G47+G36+G55+G50</f>
        <v>1144</v>
      </c>
      <c r="H20" s="910">
        <f>H21+H26+H33+H38+H44+H47+H36+H50</f>
        <v>184.1</v>
      </c>
      <c r="I20" s="910">
        <f>I21+I26+I33+I38+I44+I47+I36+I50</f>
        <v>101</v>
      </c>
      <c r="J20" s="910">
        <f>J21+J26+J33+J38+J44+J47+J36+J58+J50</f>
        <v>101</v>
      </c>
      <c r="K20" s="910">
        <f>K21+K26+K33+K38+K44+K47+K36+K55+K50</f>
        <v>18.200000000000003</v>
      </c>
      <c r="L20" s="250">
        <f t="shared" ref="L20:N20" si="0">L21+L26+L33+L38+L44+L47+L36+L50</f>
        <v>1338.8</v>
      </c>
      <c r="M20" s="250">
        <f t="shared" si="0"/>
        <v>1255.7</v>
      </c>
      <c r="N20" s="250">
        <f t="shared" si="0"/>
        <v>1212.7</v>
      </c>
      <c r="O20" s="250">
        <f>O21+O26+O33+O38+O44+O47+O36+O50+O56</f>
        <v>1382.3</v>
      </c>
    </row>
    <row r="21" spans="1:15" ht="16.899999999999999" customHeight="1">
      <c r="A21" s="252" t="s">
        <v>55</v>
      </c>
      <c r="B21" s="253">
        <v>110</v>
      </c>
      <c r="C21" s="254" t="s">
        <v>38</v>
      </c>
      <c r="D21" s="911">
        <f>SUM(D23:D25)</f>
        <v>859</v>
      </c>
      <c r="E21" s="911">
        <f t="shared" ref="E21:K21" si="1">SUM(E23:E25)</f>
        <v>696.7</v>
      </c>
      <c r="F21" s="911">
        <f t="shared" si="1"/>
        <v>696.7</v>
      </c>
      <c r="G21" s="911">
        <f t="shared" si="1"/>
        <v>696.7</v>
      </c>
      <c r="H21" s="911">
        <f t="shared" si="1"/>
        <v>0</v>
      </c>
      <c r="I21" s="911">
        <f t="shared" si="1"/>
        <v>0</v>
      </c>
      <c r="J21" s="911">
        <f t="shared" si="1"/>
        <v>0</v>
      </c>
      <c r="K21" s="911">
        <f t="shared" si="1"/>
        <v>0</v>
      </c>
      <c r="L21" s="255">
        <f t="shared" ref="L21:O21" si="2">SUM(L23:L25)</f>
        <v>859</v>
      </c>
      <c r="M21" s="255">
        <f t="shared" si="2"/>
        <v>696.7</v>
      </c>
      <c r="N21" s="255">
        <f t="shared" si="2"/>
        <v>696.7</v>
      </c>
      <c r="O21" s="256">
        <f t="shared" si="2"/>
        <v>696.7</v>
      </c>
    </row>
    <row r="22" spans="1:15" ht="10.5" customHeight="1">
      <c r="A22" s="257" t="s">
        <v>4</v>
      </c>
      <c r="B22" s="258"/>
      <c r="C22" s="259"/>
      <c r="D22" s="890"/>
      <c r="E22" s="890"/>
      <c r="F22" s="890"/>
      <c r="G22" s="890"/>
      <c r="H22" s="890"/>
      <c r="I22" s="912"/>
      <c r="J22" s="912"/>
      <c r="K22" s="912"/>
      <c r="L22" s="292"/>
      <c r="M22" s="292"/>
      <c r="N22" s="292"/>
      <c r="O22" s="293"/>
    </row>
    <row r="23" spans="1:15" ht="15" customHeight="1">
      <c r="A23" s="260" t="s">
        <v>56</v>
      </c>
      <c r="B23" s="261">
        <v>111</v>
      </c>
      <c r="C23" s="262" t="s">
        <v>38</v>
      </c>
      <c r="D23" s="208">
        <v>665.9</v>
      </c>
      <c r="E23" s="208">
        <v>540.6</v>
      </c>
      <c r="F23" s="208">
        <v>540.6</v>
      </c>
      <c r="G23" s="208">
        <v>540.6</v>
      </c>
      <c r="H23" s="890"/>
      <c r="I23" s="913"/>
      <c r="J23" s="913"/>
      <c r="K23" s="913"/>
      <c r="L23" s="294">
        <f t="shared" ref="L23:O25" si="3">SUM(D23+H23)</f>
        <v>665.9</v>
      </c>
      <c r="M23" s="294">
        <f t="shared" si="3"/>
        <v>540.6</v>
      </c>
      <c r="N23" s="294">
        <f t="shared" si="3"/>
        <v>540.6</v>
      </c>
      <c r="O23" s="295">
        <f t="shared" si="3"/>
        <v>540.6</v>
      </c>
    </row>
    <row r="24" spans="1:15" ht="27.75" customHeight="1">
      <c r="A24" s="263" t="s">
        <v>57</v>
      </c>
      <c r="B24" s="264">
        <v>112</v>
      </c>
      <c r="C24" s="265" t="s">
        <v>38</v>
      </c>
      <c r="D24" s="208">
        <v>153.30000000000001</v>
      </c>
      <c r="E24" s="208">
        <v>154.30000000000001</v>
      </c>
      <c r="F24" s="208">
        <v>154.30000000000001</v>
      </c>
      <c r="G24" s="208">
        <v>154.30000000000001</v>
      </c>
      <c r="H24" s="890"/>
      <c r="I24" s="913"/>
      <c r="J24" s="913"/>
      <c r="K24" s="913"/>
      <c r="L24" s="294">
        <f t="shared" si="3"/>
        <v>153.30000000000001</v>
      </c>
      <c r="M24" s="294">
        <f t="shared" si="3"/>
        <v>154.30000000000001</v>
      </c>
      <c r="N24" s="294">
        <f t="shared" si="3"/>
        <v>154.30000000000001</v>
      </c>
      <c r="O24" s="295">
        <f t="shared" si="3"/>
        <v>154.30000000000001</v>
      </c>
    </row>
    <row r="25" spans="1:15" ht="24.75" customHeight="1">
      <c r="A25" s="266" t="s">
        <v>58</v>
      </c>
      <c r="B25" s="267">
        <v>113</v>
      </c>
      <c r="C25" s="265" t="s">
        <v>38</v>
      </c>
      <c r="D25" s="208">
        <v>39.799999999999997</v>
      </c>
      <c r="E25" s="208">
        <v>1.8</v>
      </c>
      <c r="F25" s="208">
        <v>1.8</v>
      </c>
      <c r="G25" s="208">
        <v>1.8</v>
      </c>
      <c r="H25" s="890"/>
      <c r="I25" s="913"/>
      <c r="J25" s="913"/>
      <c r="K25" s="913"/>
      <c r="L25" s="294">
        <f t="shared" si="3"/>
        <v>39.799999999999997</v>
      </c>
      <c r="M25" s="294">
        <f t="shared" si="3"/>
        <v>1.8</v>
      </c>
      <c r="N25" s="294">
        <f t="shared" si="3"/>
        <v>1.8</v>
      </c>
      <c r="O25" s="295">
        <f t="shared" si="3"/>
        <v>1.8</v>
      </c>
    </row>
    <row r="26" spans="1:15" s="322" customFormat="1" ht="27.75" customHeight="1">
      <c r="A26" s="268" t="s">
        <v>59</v>
      </c>
      <c r="B26" s="253">
        <v>120</v>
      </c>
      <c r="C26" s="270" t="s">
        <v>38</v>
      </c>
      <c r="D26" s="914">
        <f t="shared" ref="D26:K26" si="4">SUM(D27:D32)</f>
        <v>289.7</v>
      </c>
      <c r="E26" s="914">
        <f t="shared" si="4"/>
        <v>373.7</v>
      </c>
      <c r="F26" s="914">
        <f t="shared" si="4"/>
        <v>373.7</v>
      </c>
      <c r="G26" s="914">
        <f t="shared" si="4"/>
        <v>373.7</v>
      </c>
      <c r="H26" s="914">
        <f t="shared" si="4"/>
        <v>64.099999999999994</v>
      </c>
      <c r="I26" s="914">
        <f t="shared" si="4"/>
        <v>4.5</v>
      </c>
      <c r="J26" s="914">
        <f t="shared" si="4"/>
        <v>4.5</v>
      </c>
      <c r="K26" s="914">
        <f t="shared" si="4"/>
        <v>4.5</v>
      </c>
      <c r="L26" s="296">
        <f t="shared" ref="L26:O26" si="5">SUM(L27:L32)</f>
        <v>353.8</v>
      </c>
      <c r="M26" s="296">
        <f t="shared" si="5"/>
        <v>378.2</v>
      </c>
      <c r="N26" s="296">
        <f t="shared" si="5"/>
        <v>378.2</v>
      </c>
      <c r="O26" s="297">
        <f t="shared" si="5"/>
        <v>378.2</v>
      </c>
    </row>
    <row r="27" spans="1:15" ht="14.25" customHeight="1">
      <c r="A27" s="271" t="s">
        <v>60</v>
      </c>
      <c r="B27" s="272">
        <v>121</v>
      </c>
      <c r="C27" s="259" t="s">
        <v>38</v>
      </c>
      <c r="D27" s="208">
        <v>286.89999999999998</v>
      </c>
      <c r="E27" s="208">
        <v>362.2</v>
      </c>
      <c r="F27" s="208">
        <v>362.2</v>
      </c>
      <c r="G27" s="208">
        <v>362.2</v>
      </c>
      <c r="H27" s="208"/>
      <c r="I27" s="208"/>
      <c r="J27" s="208"/>
      <c r="K27" s="208"/>
      <c r="L27" s="294">
        <f t="shared" ref="L27:O31" si="6">SUM(D27+H27)</f>
        <v>286.89999999999998</v>
      </c>
      <c r="M27" s="294">
        <f t="shared" si="6"/>
        <v>362.2</v>
      </c>
      <c r="N27" s="294">
        <f t="shared" si="6"/>
        <v>362.2</v>
      </c>
      <c r="O27" s="295">
        <f t="shared" si="6"/>
        <v>362.2</v>
      </c>
    </row>
    <row r="28" spans="1:15" ht="22.5" customHeight="1">
      <c r="A28" s="271" t="s">
        <v>61</v>
      </c>
      <c r="B28" s="272">
        <v>122</v>
      </c>
      <c r="C28" s="259" t="s">
        <v>38</v>
      </c>
      <c r="D28" s="208"/>
      <c r="E28" s="208"/>
      <c r="F28" s="208"/>
      <c r="G28" s="208"/>
      <c r="H28" s="208"/>
      <c r="I28" s="208"/>
      <c r="J28" s="208"/>
      <c r="K28" s="208"/>
      <c r="L28" s="294">
        <f t="shared" si="6"/>
        <v>0</v>
      </c>
      <c r="M28" s="294">
        <f t="shared" si="6"/>
        <v>0</v>
      </c>
      <c r="N28" s="294">
        <f t="shared" si="6"/>
        <v>0</v>
      </c>
      <c r="O28" s="295">
        <f t="shared" si="6"/>
        <v>0</v>
      </c>
    </row>
    <row r="29" spans="1:15" ht="14.25" customHeight="1">
      <c r="A29" s="271" t="s">
        <v>62</v>
      </c>
      <c r="B29" s="272">
        <v>123</v>
      </c>
      <c r="C29" s="259" t="s">
        <v>38</v>
      </c>
      <c r="D29" s="208"/>
      <c r="E29" s="208"/>
      <c r="F29" s="208"/>
      <c r="G29" s="208"/>
      <c r="H29" s="208"/>
      <c r="I29" s="208"/>
      <c r="J29" s="208"/>
      <c r="K29" s="208"/>
      <c r="L29" s="294">
        <f t="shared" si="6"/>
        <v>0</v>
      </c>
      <c r="M29" s="294">
        <f t="shared" si="6"/>
        <v>0</v>
      </c>
      <c r="N29" s="294">
        <f t="shared" si="6"/>
        <v>0</v>
      </c>
      <c r="O29" s="295">
        <f t="shared" si="6"/>
        <v>0</v>
      </c>
    </row>
    <row r="30" spans="1:15" ht="14.25" customHeight="1">
      <c r="A30" s="271" t="s">
        <v>63</v>
      </c>
      <c r="B30" s="272">
        <v>124</v>
      </c>
      <c r="C30" s="259" t="s">
        <v>38</v>
      </c>
      <c r="D30" s="208"/>
      <c r="E30" s="208"/>
      <c r="F30" s="208"/>
      <c r="G30" s="208"/>
      <c r="H30" s="208"/>
      <c r="I30" s="208"/>
      <c r="J30" s="208"/>
      <c r="K30" s="208"/>
      <c r="L30" s="294">
        <f t="shared" si="6"/>
        <v>0</v>
      </c>
      <c r="M30" s="294">
        <f t="shared" si="6"/>
        <v>0</v>
      </c>
      <c r="N30" s="294">
        <f t="shared" si="6"/>
        <v>0</v>
      </c>
      <c r="O30" s="295">
        <f t="shared" si="6"/>
        <v>0</v>
      </c>
    </row>
    <row r="31" spans="1:15" ht="13.5" customHeight="1">
      <c r="A31" s="271" t="s">
        <v>64</v>
      </c>
      <c r="B31" s="272">
        <v>125</v>
      </c>
      <c r="C31" s="259" t="s">
        <v>38</v>
      </c>
      <c r="D31" s="208"/>
      <c r="E31" s="208">
        <v>8.4</v>
      </c>
      <c r="F31" s="208">
        <v>8.4</v>
      </c>
      <c r="G31" s="208">
        <v>8.4</v>
      </c>
      <c r="H31" s="208">
        <v>64.099999999999994</v>
      </c>
      <c r="I31" s="208"/>
      <c r="J31" s="208"/>
      <c r="K31" s="208"/>
      <c r="L31" s="294">
        <f t="shared" si="6"/>
        <v>64.099999999999994</v>
      </c>
      <c r="M31" s="294">
        <f t="shared" si="6"/>
        <v>8.4</v>
      </c>
      <c r="N31" s="294">
        <f t="shared" si="6"/>
        <v>8.4</v>
      </c>
      <c r="O31" s="295">
        <f t="shared" si="6"/>
        <v>8.4</v>
      </c>
    </row>
    <row r="32" spans="1:15" ht="14.45" customHeight="1">
      <c r="A32" s="273" t="s">
        <v>74</v>
      </c>
      <c r="B32" s="258">
        <v>126</v>
      </c>
      <c r="C32" s="262" t="s">
        <v>38</v>
      </c>
      <c r="D32" s="211">
        <v>2.8</v>
      </c>
      <c r="E32" s="211">
        <v>3.1</v>
      </c>
      <c r="F32" s="211">
        <v>3.1</v>
      </c>
      <c r="G32" s="211">
        <v>3.1</v>
      </c>
      <c r="H32" s="211"/>
      <c r="I32" s="211">
        <v>4.5</v>
      </c>
      <c r="J32" s="211">
        <v>4.5</v>
      </c>
      <c r="K32" s="211">
        <v>4.5</v>
      </c>
      <c r="L32" s="294">
        <f>SUM(D32+H32)</f>
        <v>2.8</v>
      </c>
      <c r="M32" s="294">
        <f>SUM(E32+I32)</f>
        <v>7.6</v>
      </c>
      <c r="N32" s="294">
        <f>SUM(F32+J32)</f>
        <v>7.6</v>
      </c>
      <c r="O32" s="295">
        <f>SUM(G32+K32)</f>
        <v>7.6</v>
      </c>
    </row>
    <row r="33" spans="1:15" ht="14.45" customHeight="1">
      <c r="A33" s="274" t="s">
        <v>85</v>
      </c>
      <c r="B33" s="269">
        <v>130</v>
      </c>
      <c r="C33" s="253" t="s">
        <v>38</v>
      </c>
      <c r="D33" s="914">
        <f>SUM(D34:D35)</f>
        <v>6</v>
      </c>
      <c r="E33" s="914">
        <f t="shared" ref="E33:K33" si="7">SUM(E34:E35)</f>
        <v>2.1</v>
      </c>
      <c r="F33" s="914">
        <f t="shared" si="7"/>
        <v>2.1</v>
      </c>
      <c r="G33" s="914">
        <f t="shared" si="7"/>
        <v>2.1</v>
      </c>
      <c r="H33" s="914">
        <f t="shared" si="7"/>
        <v>0</v>
      </c>
      <c r="I33" s="914">
        <f t="shared" si="7"/>
        <v>0</v>
      </c>
      <c r="J33" s="914">
        <f t="shared" si="7"/>
        <v>0</v>
      </c>
      <c r="K33" s="914">
        <f t="shared" si="7"/>
        <v>0</v>
      </c>
      <c r="L33" s="296">
        <f t="shared" ref="L33:O33" si="8">SUM(L34:L35)</f>
        <v>6</v>
      </c>
      <c r="M33" s="296">
        <f t="shared" si="8"/>
        <v>2.1</v>
      </c>
      <c r="N33" s="296">
        <f t="shared" si="8"/>
        <v>2.1</v>
      </c>
      <c r="O33" s="297">
        <f t="shared" si="8"/>
        <v>2.1</v>
      </c>
    </row>
    <row r="34" spans="1:15" ht="27" customHeight="1">
      <c r="A34" s="266" t="s">
        <v>86</v>
      </c>
      <c r="B34" s="267">
        <v>131</v>
      </c>
      <c r="C34" s="258" t="s">
        <v>38</v>
      </c>
      <c r="D34" s="916"/>
      <c r="E34" s="916"/>
      <c r="F34" s="916"/>
      <c r="G34" s="916"/>
      <c r="H34" s="916"/>
      <c r="I34" s="917"/>
      <c r="J34" s="917"/>
      <c r="K34" s="917"/>
      <c r="L34" s="294">
        <f t="shared" ref="L34:O35" si="9">SUM(D34+H34)</f>
        <v>0</v>
      </c>
      <c r="M34" s="294">
        <f t="shared" si="9"/>
        <v>0</v>
      </c>
      <c r="N34" s="294">
        <f t="shared" si="9"/>
        <v>0</v>
      </c>
      <c r="O34" s="295">
        <f t="shared" si="9"/>
        <v>0</v>
      </c>
    </row>
    <row r="35" spans="1:15" ht="26.25" customHeight="1">
      <c r="A35" s="263" t="s">
        <v>87</v>
      </c>
      <c r="B35" s="264">
        <v>132</v>
      </c>
      <c r="C35" s="258" t="s">
        <v>38</v>
      </c>
      <c r="D35" s="211">
        <v>6</v>
      </c>
      <c r="E35" s="211">
        <v>2.1</v>
      </c>
      <c r="F35" s="211">
        <v>2.1</v>
      </c>
      <c r="G35" s="211">
        <v>2.1</v>
      </c>
      <c r="H35" s="916"/>
      <c r="I35" s="917"/>
      <c r="J35" s="917"/>
      <c r="K35" s="917"/>
      <c r="L35" s="294">
        <f t="shared" si="9"/>
        <v>6</v>
      </c>
      <c r="M35" s="294">
        <f t="shared" si="9"/>
        <v>2.1</v>
      </c>
      <c r="N35" s="294">
        <f t="shared" si="9"/>
        <v>2.1</v>
      </c>
      <c r="O35" s="295">
        <f t="shared" si="9"/>
        <v>2.1</v>
      </c>
    </row>
    <row r="36" spans="1:15" ht="15" customHeight="1">
      <c r="A36" s="275" t="s">
        <v>88</v>
      </c>
      <c r="B36" s="276">
        <v>140</v>
      </c>
      <c r="C36" s="253" t="s">
        <v>38</v>
      </c>
      <c r="D36" s="944">
        <f>D37</f>
        <v>0</v>
      </c>
      <c r="E36" s="944">
        <f t="shared" ref="E36:K36" si="10">E37</f>
        <v>0</v>
      </c>
      <c r="F36" s="944">
        <f t="shared" si="10"/>
        <v>0</v>
      </c>
      <c r="G36" s="944">
        <f t="shared" si="10"/>
        <v>0</v>
      </c>
      <c r="H36" s="944">
        <f t="shared" si="10"/>
        <v>0</v>
      </c>
      <c r="I36" s="944">
        <f t="shared" si="10"/>
        <v>0</v>
      </c>
      <c r="J36" s="944">
        <f t="shared" si="10"/>
        <v>0</v>
      </c>
      <c r="K36" s="944">
        <f t="shared" si="10"/>
        <v>0</v>
      </c>
      <c r="L36" s="341">
        <f>SUM(L37)</f>
        <v>0</v>
      </c>
      <c r="M36" s="341">
        <f t="shared" ref="M36:O36" si="11">SUM(M37)</f>
        <v>0</v>
      </c>
      <c r="N36" s="341">
        <f t="shared" si="11"/>
        <v>0</v>
      </c>
      <c r="O36" s="341">
        <f t="shared" si="11"/>
        <v>0</v>
      </c>
    </row>
    <row r="37" spans="1:15" ht="25.5" customHeight="1">
      <c r="A37" s="263" t="s">
        <v>89</v>
      </c>
      <c r="B37" s="277">
        <v>141</v>
      </c>
      <c r="C37" s="265" t="s">
        <v>38</v>
      </c>
      <c r="D37" s="916"/>
      <c r="E37" s="916"/>
      <c r="F37" s="916"/>
      <c r="G37" s="916"/>
      <c r="H37" s="916"/>
      <c r="I37" s="917"/>
      <c r="J37" s="917"/>
      <c r="K37" s="917"/>
      <c r="L37" s="294">
        <f t="shared" ref="L37:O37" si="12">SUM(D37+H37)</f>
        <v>0</v>
      </c>
      <c r="M37" s="294">
        <f t="shared" si="12"/>
        <v>0</v>
      </c>
      <c r="N37" s="294">
        <f t="shared" si="12"/>
        <v>0</v>
      </c>
      <c r="O37" s="295">
        <f t="shared" si="12"/>
        <v>0</v>
      </c>
    </row>
    <row r="38" spans="1:15" ht="29.25" customHeight="1">
      <c r="A38" s="278" t="s">
        <v>75</v>
      </c>
      <c r="B38" s="253">
        <v>150</v>
      </c>
      <c r="C38" s="253" t="s">
        <v>38</v>
      </c>
      <c r="D38" s="914">
        <f t="shared" ref="D38:K38" si="13">SUM(D39:D43)</f>
        <v>0</v>
      </c>
      <c r="E38" s="914">
        <f t="shared" si="13"/>
        <v>82.199999999999989</v>
      </c>
      <c r="F38" s="914">
        <f t="shared" si="13"/>
        <v>82.199999999999989</v>
      </c>
      <c r="G38" s="914">
        <f t="shared" si="13"/>
        <v>8.6999999999999993</v>
      </c>
      <c r="H38" s="914">
        <f t="shared" si="13"/>
        <v>120</v>
      </c>
      <c r="I38" s="914">
        <f t="shared" si="13"/>
        <v>84.6</v>
      </c>
      <c r="J38" s="914">
        <f t="shared" si="13"/>
        <v>41.6</v>
      </c>
      <c r="K38" s="914">
        <f t="shared" si="13"/>
        <v>12.6</v>
      </c>
      <c r="L38" s="296">
        <f t="shared" ref="L38:O38" si="14">SUM(L39:L43)</f>
        <v>120</v>
      </c>
      <c r="M38" s="296">
        <f t="shared" si="14"/>
        <v>166.8</v>
      </c>
      <c r="N38" s="296">
        <f t="shared" si="14"/>
        <v>123.8</v>
      </c>
      <c r="O38" s="297">
        <f t="shared" si="14"/>
        <v>21.3</v>
      </c>
    </row>
    <row r="39" spans="1:15" ht="14.45" customHeight="1">
      <c r="A39" s="266" t="s">
        <v>79</v>
      </c>
      <c r="B39" s="258">
        <v>151</v>
      </c>
      <c r="C39" s="259" t="s">
        <v>38</v>
      </c>
      <c r="D39" s="211"/>
      <c r="E39" s="211"/>
      <c r="F39" s="211"/>
      <c r="G39" s="211"/>
      <c r="H39" s="916"/>
      <c r="I39" s="916"/>
      <c r="J39" s="916"/>
      <c r="K39" s="916"/>
      <c r="L39" s="294">
        <f t="shared" ref="L39:O43" si="15">SUM(D39+H39)</f>
        <v>0</v>
      </c>
      <c r="M39" s="294">
        <f t="shared" si="15"/>
        <v>0</v>
      </c>
      <c r="N39" s="294">
        <f t="shared" si="15"/>
        <v>0</v>
      </c>
      <c r="O39" s="295">
        <f t="shared" si="15"/>
        <v>0</v>
      </c>
    </row>
    <row r="40" spans="1:15" ht="25.5" customHeight="1">
      <c r="A40" s="271" t="s">
        <v>81</v>
      </c>
      <c r="B40" s="265">
        <v>152</v>
      </c>
      <c r="C40" s="259" t="s">
        <v>38</v>
      </c>
      <c r="D40" s="211"/>
      <c r="E40" s="211">
        <v>80.599999999999994</v>
      </c>
      <c r="F40" s="211">
        <v>80.599999999999994</v>
      </c>
      <c r="G40" s="211">
        <v>5.8</v>
      </c>
      <c r="H40" s="916">
        <v>50</v>
      </c>
      <c r="I40" s="916">
        <v>33</v>
      </c>
      <c r="J40" s="916">
        <v>33</v>
      </c>
      <c r="K40" s="916">
        <v>4</v>
      </c>
      <c r="L40" s="294">
        <f t="shared" si="15"/>
        <v>50</v>
      </c>
      <c r="M40" s="294">
        <f t="shared" si="15"/>
        <v>113.6</v>
      </c>
      <c r="N40" s="294">
        <f t="shared" si="15"/>
        <v>113.6</v>
      </c>
      <c r="O40" s="295">
        <f t="shared" si="15"/>
        <v>9.8000000000000007</v>
      </c>
    </row>
    <row r="41" spans="1:15" ht="14.45" customHeight="1">
      <c r="A41" s="271" t="s">
        <v>82</v>
      </c>
      <c r="B41" s="258">
        <v>153</v>
      </c>
      <c r="C41" s="259" t="s">
        <v>38</v>
      </c>
      <c r="D41" s="211"/>
      <c r="E41" s="211">
        <v>1.6</v>
      </c>
      <c r="F41" s="211">
        <v>1.6</v>
      </c>
      <c r="G41" s="211">
        <v>2.9</v>
      </c>
      <c r="H41" s="916">
        <v>70</v>
      </c>
      <c r="I41" s="916">
        <v>51.6</v>
      </c>
      <c r="J41" s="916">
        <v>8.6</v>
      </c>
      <c r="K41" s="916">
        <v>8.6</v>
      </c>
      <c r="L41" s="294">
        <f t="shared" si="15"/>
        <v>70</v>
      </c>
      <c r="M41" s="294">
        <f t="shared" si="15"/>
        <v>53.2</v>
      </c>
      <c r="N41" s="294">
        <f t="shared" si="15"/>
        <v>10.199999999999999</v>
      </c>
      <c r="O41" s="295">
        <f t="shared" si="15"/>
        <v>11.5</v>
      </c>
    </row>
    <row r="42" spans="1:15" ht="26.25" customHeight="1">
      <c r="A42" s="271" t="s">
        <v>83</v>
      </c>
      <c r="B42" s="258">
        <v>154</v>
      </c>
      <c r="C42" s="259" t="s">
        <v>38</v>
      </c>
      <c r="D42" s="211"/>
      <c r="E42" s="211"/>
      <c r="F42" s="211"/>
      <c r="G42" s="211"/>
      <c r="H42" s="916"/>
      <c r="I42" s="916"/>
      <c r="J42" s="916"/>
      <c r="K42" s="916"/>
      <c r="L42" s="294">
        <f t="shared" si="15"/>
        <v>0</v>
      </c>
      <c r="M42" s="294">
        <f t="shared" si="15"/>
        <v>0</v>
      </c>
      <c r="N42" s="294">
        <f t="shared" si="15"/>
        <v>0</v>
      </c>
      <c r="O42" s="295">
        <f t="shared" si="15"/>
        <v>0</v>
      </c>
    </row>
    <row r="43" spans="1:15" ht="14.45" customHeight="1">
      <c r="A43" s="280" t="s">
        <v>84</v>
      </c>
      <c r="B43" s="258">
        <v>155</v>
      </c>
      <c r="C43" s="259" t="s">
        <v>38</v>
      </c>
      <c r="D43" s="211"/>
      <c r="E43" s="211"/>
      <c r="F43" s="211"/>
      <c r="G43" s="211"/>
      <c r="H43" s="916"/>
      <c r="I43" s="916"/>
      <c r="J43" s="916"/>
      <c r="K43" s="916"/>
      <c r="L43" s="294">
        <f t="shared" si="15"/>
        <v>0</v>
      </c>
      <c r="M43" s="294">
        <f t="shared" si="15"/>
        <v>0</v>
      </c>
      <c r="N43" s="294">
        <f t="shared" si="15"/>
        <v>0</v>
      </c>
      <c r="O43" s="295">
        <f t="shared" si="15"/>
        <v>0</v>
      </c>
    </row>
    <row r="44" spans="1:15" ht="29.25" customHeight="1">
      <c r="A44" s="268" t="s">
        <v>90</v>
      </c>
      <c r="B44" s="283">
        <v>160</v>
      </c>
      <c r="C44" s="253" t="s">
        <v>38</v>
      </c>
      <c r="D44" s="914">
        <f>SUM(D45:D46)</f>
        <v>0</v>
      </c>
      <c r="E44" s="914">
        <f t="shared" ref="E44:K44" si="16">SUM(E45:E46)</f>
        <v>0</v>
      </c>
      <c r="F44" s="914">
        <f t="shared" si="16"/>
        <v>0</v>
      </c>
      <c r="G44" s="914">
        <f t="shared" si="16"/>
        <v>0</v>
      </c>
      <c r="H44" s="914">
        <f t="shared" si="16"/>
        <v>0</v>
      </c>
      <c r="I44" s="914">
        <f t="shared" si="16"/>
        <v>11.9</v>
      </c>
      <c r="J44" s="914">
        <f t="shared" si="16"/>
        <v>11.9</v>
      </c>
      <c r="K44" s="914">
        <f t="shared" si="16"/>
        <v>0</v>
      </c>
      <c r="L44" s="296">
        <f t="shared" ref="L44:O44" si="17">SUM(L45:L46)</f>
        <v>0</v>
      </c>
      <c r="M44" s="296">
        <f t="shared" si="17"/>
        <v>11.9</v>
      </c>
      <c r="N44" s="296">
        <f t="shared" si="17"/>
        <v>11.9</v>
      </c>
      <c r="O44" s="297">
        <f t="shared" si="17"/>
        <v>0</v>
      </c>
    </row>
    <row r="45" spans="1:15" ht="14.25" customHeight="1">
      <c r="A45" s="266" t="s">
        <v>91</v>
      </c>
      <c r="B45" s="267">
        <v>161</v>
      </c>
      <c r="C45" s="265" t="s">
        <v>38</v>
      </c>
      <c r="D45" s="890"/>
      <c r="E45" s="890"/>
      <c r="F45" s="890"/>
      <c r="G45" s="890"/>
      <c r="H45" s="918"/>
      <c r="I45" s="919"/>
      <c r="J45" s="920"/>
      <c r="K45" s="920"/>
      <c r="L45" s="294">
        <f t="shared" ref="L45:O46" si="18">SUM(D45+H45)</f>
        <v>0</v>
      </c>
      <c r="M45" s="294">
        <f t="shared" si="18"/>
        <v>0</v>
      </c>
      <c r="N45" s="294">
        <f t="shared" si="18"/>
        <v>0</v>
      </c>
      <c r="O45" s="295">
        <f t="shared" si="18"/>
        <v>0</v>
      </c>
    </row>
    <row r="46" spans="1:15" ht="14.25" customHeight="1">
      <c r="A46" s="266" t="s">
        <v>92</v>
      </c>
      <c r="B46" s="267">
        <v>162</v>
      </c>
      <c r="C46" s="265" t="s">
        <v>38</v>
      </c>
      <c r="D46" s="890"/>
      <c r="E46" s="921"/>
      <c r="F46" s="921"/>
      <c r="G46" s="890"/>
      <c r="H46" s="890"/>
      <c r="I46" s="913">
        <v>11.9</v>
      </c>
      <c r="J46" s="913">
        <v>11.9</v>
      </c>
      <c r="K46" s="913"/>
      <c r="L46" s="294">
        <f t="shared" si="18"/>
        <v>0</v>
      </c>
      <c r="M46" s="294">
        <f t="shared" si="18"/>
        <v>11.9</v>
      </c>
      <c r="N46" s="294">
        <f t="shared" si="18"/>
        <v>11.9</v>
      </c>
      <c r="O46" s="295">
        <f t="shared" si="18"/>
        <v>0</v>
      </c>
    </row>
    <row r="47" spans="1:15" ht="41.25" customHeight="1">
      <c r="A47" s="268" t="s">
        <v>93</v>
      </c>
      <c r="B47" s="283">
        <v>170</v>
      </c>
      <c r="C47" s="253" t="s">
        <v>38</v>
      </c>
      <c r="D47" s="914">
        <f>SUM(D48:D49)</f>
        <v>0</v>
      </c>
      <c r="E47" s="914">
        <f t="shared" ref="E47:K47" si="19">SUM(E48:E49)</f>
        <v>0</v>
      </c>
      <c r="F47" s="914">
        <f t="shared" si="19"/>
        <v>0</v>
      </c>
      <c r="G47" s="914">
        <f t="shared" si="19"/>
        <v>0</v>
      </c>
      <c r="H47" s="914">
        <f t="shared" si="19"/>
        <v>0</v>
      </c>
      <c r="I47" s="914">
        <f t="shared" si="19"/>
        <v>0</v>
      </c>
      <c r="J47" s="914">
        <f t="shared" si="19"/>
        <v>0</v>
      </c>
      <c r="K47" s="914">
        <f t="shared" si="19"/>
        <v>0</v>
      </c>
      <c r="L47" s="296">
        <f t="shared" ref="L47:O47" si="20">SUM(L48:L49)</f>
        <v>0</v>
      </c>
      <c r="M47" s="296">
        <f t="shared" si="20"/>
        <v>0</v>
      </c>
      <c r="N47" s="296">
        <f t="shared" si="20"/>
        <v>0</v>
      </c>
      <c r="O47" s="297">
        <f t="shared" si="20"/>
        <v>0</v>
      </c>
    </row>
    <row r="48" spans="1:15" ht="15" customHeight="1">
      <c r="A48" s="266" t="s">
        <v>91</v>
      </c>
      <c r="B48" s="267">
        <v>171</v>
      </c>
      <c r="C48" s="265" t="s">
        <v>38</v>
      </c>
      <c r="D48" s="890"/>
      <c r="E48" s="890"/>
      <c r="F48" s="890"/>
      <c r="G48" s="890"/>
      <c r="H48" s="890"/>
      <c r="I48" s="917"/>
      <c r="J48" s="917"/>
      <c r="K48" s="922"/>
      <c r="L48" s="294">
        <f t="shared" ref="L48:O49" si="21">SUM(D48+H48)</f>
        <v>0</v>
      </c>
      <c r="M48" s="294">
        <f t="shared" si="21"/>
        <v>0</v>
      </c>
      <c r="N48" s="294">
        <f t="shared" si="21"/>
        <v>0</v>
      </c>
      <c r="O48" s="295">
        <f t="shared" si="21"/>
        <v>0</v>
      </c>
    </row>
    <row r="49" spans="1:15" ht="15" customHeight="1">
      <c r="A49" s="266" t="s">
        <v>92</v>
      </c>
      <c r="B49" s="267">
        <v>172</v>
      </c>
      <c r="C49" s="265" t="s">
        <v>38</v>
      </c>
      <c r="D49" s="890"/>
      <c r="E49" s="890"/>
      <c r="F49" s="890"/>
      <c r="G49" s="890"/>
      <c r="H49" s="890"/>
      <c r="I49" s="917"/>
      <c r="J49" s="917"/>
      <c r="K49" s="922"/>
      <c r="L49" s="294">
        <f t="shared" si="21"/>
        <v>0</v>
      </c>
      <c r="M49" s="294">
        <f t="shared" si="21"/>
        <v>0</v>
      </c>
      <c r="N49" s="294">
        <f t="shared" si="21"/>
        <v>0</v>
      </c>
      <c r="O49" s="295">
        <f t="shared" si="21"/>
        <v>0</v>
      </c>
    </row>
    <row r="50" spans="1:15" s="203" customFormat="1" ht="24.75" customHeight="1">
      <c r="A50" s="858" t="s">
        <v>490</v>
      </c>
      <c r="B50" s="862">
        <v>190</v>
      </c>
      <c r="C50" s="856" t="s">
        <v>38</v>
      </c>
      <c r="D50" s="857">
        <f>SUM(D51:D54)</f>
        <v>0</v>
      </c>
      <c r="E50" s="857">
        <f t="shared" ref="E50:K50" si="22">SUM(E51:E54)</f>
        <v>0</v>
      </c>
      <c r="F50" s="857">
        <f t="shared" si="22"/>
        <v>0</v>
      </c>
      <c r="G50" s="857">
        <f t="shared" si="22"/>
        <v>0</v>
      </c>
      <c r="H50" s="857">
        <f t="shared" si="22"/>
        <v>0</v>
      </c>
      <c r="I50" s="857">
        <f t="shared" si="22"/>
        <v>0</v>
      </c>
      <c r="J50" s="857">
        <f t="shared" si="22"/>
        <v>0</v>
      </c>
      <c r="K50" s="857">
        <f t="shared" si="22"/>
        <v>0</v>
      </c>
      <c r="L50" s="857">
        <f t="shared" ref="L50:O50" si="23">SUM(L51:L54)</f>
        <v>0</v>
      </c>
      <c r="M50" s="857">
        <f t="shared" si="23"/>
        <v>0</v>
      </c>
      <c r="N50" s="857">
        <f t="shared" si="23"/>
        <v>0</v>
      </c>
      <c r="O50" s="857">
        <f t="shared" si="23"/>
        <v>0</v>
      </c>
    </row>
    <row r="51" spans="1:15" s="203" customFormat="1" ht="14.25" customHeight="1">
      <c r="A51" s="266" t="s">
        <v>491</v>
      </c>
      <c r="B51" s="267">
        <v>191</v>
      </c>
      <c r="C51" s="265" t="s">
        <v>38</v>
      </c>
      <c r="D51" s="208"/>
      <c r="E51" s="208"/>
      <c r="F51" s="208"/>
      <c r="G51" s="208"/>
      <c r="H51" s="208"/>
      <c r="I51" s="215"/>
      <c r="J51" s="215"/>
      <c r="K51" s="219"/>
      <c r="L51" s="294"/>
      <c r="M51" s="294"/>
      <c r="N51" s="294"/>
      <c r="O51" s="295"/>
    </row>
    <row r="52" spans="1:15" s="203" customFormat="1" ht="14.25" customHeight="1">
      <c r="A52" s="266" t="s">
        <v>492</v>
      </c>
      <c r="B52" s="267">
        <v>192</v>
      </c>
      <c r="C52" s="265" t="s">
        <v>38</v>
      </c>
      <c r="D52" s="208"/>
      <c r="E52" s="208"/>
      <c r="F52" s="208"/>
      <c r="G52" s="208"/>
      <c r="H52" s="208"/>
      <c r="I52" s="215"/>
      <c r="J52" s="215"/>
      <c r="K52" s="219"/>
      <c r="L52" s="294"/>
      <c r="M52" s="294"/>
      <c r="N52" s="294"/>
      <c r="O52" s="295"/>
    </row>
    <row r="53" spans="1:15" s="203" customFormat="1" ht="14.25" customHeight="1">
      <c r="A53" s="266" t="s">
        <v>493</v>
      </c>
      <c r="B53" s="267">
        <v>193</v>
      </c>
      <c r="C53" s="265" t="s">
        <v>38</v>
      </c>
      <c r="D53" s="208"/>
      <c r="E53" s="208"/>
      <c r="F53" s="208"/>
      <c r="G53" s="208"/>
      <c r="H53" s="208"/>
      <c r="I53" s="215"/>
      <c r="J53" s="215"/>
      <c r="K53" s="219"/>
      <c r="L53" s="294"/>
      <c r="M53" s="294"/>
      <c r="N53" s="294"/>
      <c r="O53" s="295"/>
    </row>
    <row r="54" spans="1:15" s="203" customFormat="1" ht="14.25" customHeight="1">
      <c r="A54" s="266" t="s">
        <v>494</v>
      </c>
      <c r="B54" s="267">
        <v>194</v>
      </c>
      <c r="C54" s="265" t="s">
        <v>38</v>
      </c>
      <c r="D54" s="208"/>
      <c r="E54" s="208"/>
      <c r="F54" s="208"/>
      <c r="G54" s="208"/>
      <c r="H54" s="208"/>
      <c r="I54" s="215"/>
      <c r="J54" s="215"/>
      <c r="K54" s="219"/>
      <c r="L54" s="294"/>
      <c r="M54" s="294"/>
      <c r="N54" s="294"/>
      <c r="O54" s="295"/>
    </row>
    <row r="55" spans="1:15" ht="26.25" customHeight="1">
      <c r="A55" s="268" t="s">
        <v>21</v>
      </c>
      <c r="B55" s="269">
        <v>180</v>
      </c>
      <c r="C55" s="253" t="s">
        <v>38</v>
      </c>
      <c r="D55" s="926" t="s">
        <v>28</v>
      </c>
      <c r="E55" s="926" t="s">
        <v>28</v>
      </c>
      <c r="F55" s="926" t="s">
        <v>28</v>
      </c>
      <c r="G55" s="220">
        <v>62.8</v>
      </c>
      <c r="H55" s="926" t="s">
        <v>28</v>
      </c>
      <c r="I55" s="927" t="s">
        <v>28</v>
      </c>
      <c r="J55" s="927" t="s">
        <v>28</v>
      </c>
      <c r="K55" s="927">
        <v>1.1000000000000001</v>
      </c>
      <c r="L55" s="298" t="s">
        <v>28</v>
      </c>
      <c r="M55" s="298" t="s">
        <v>28</v>
      </c>
      <c r="N55" s="298" t="s">
        <v>28</v>
      </c>
      <c r="O55" s="299">
        <f>G55+K55</f>
        <v>63.9</v>
      </c>
    </row>
    <row r="56" spans="1:15" ht="15.75" customHeight="1">
      <c r="A56" s="285" t="s">
        <v>98</v>
      </c>
      <c r="B56" s="286">
        <v>200</v>
      </c>
      <c r="C56" s="287" t="s">
        <v>94</v>
      </c>
      <c r="D56" s="1167">
        <v>311</v>
      </c>
      <c r="E56" s="928">
        <v>265</v>
      </c>
      <c r="F56" s="945">
        <v>273</v>
      </c>
      <c r="G56" s="945">
        <v>284</v>
      </c>
      <c r="H56" s="945"/>
      <c r="I56" s="945"/>
      <c r="J56" s="945"/>
      <c r="K56" s="945"/>
      <c r="L56" s="300">
        <f>D56</f>
        <v>311</v>
      </c>
      <c r="M56" s="300">
        <f t="shared" ref="M56:O56" si="24">E56</f>
        <v>265</v>
      </c>
      <c r="N56" s="300">
        <f t="shared" si="24"/>
        <v>273</v>
      </c>
      <c r="O56" s="300">
        <f t="shared" si="24"/>
        <v>284</v>
      </c>
    </row>
    <row r="57" spans="1:15" s="322" customFormat="1" ht="15.75" customHeight="1" thickBot="1">
      <c r="A57" s="328" t="s">
        <v>99</v>
      </c>
      <c r="B57" s="329">
        <v>300</v>
      </c>
      <c r="C57" s="330" t="s">
        <v>95</v>
      </c>
      <c r="D57" s="946">
        <f t="shared" ref="D57:K57" si="25">D20/D56*1000</f>
        <v>3712.8617363344051</v>
      </c>
      <c r="E57" s="946">
        <f t="shared" si="25"/>
        <v>4357.3584905660382</v>
      </c>
      <c r="F57" s="946">
        <f t="shared" si="25"/>
        <v>4229.6703296703299</v>
      </c>
      <c r="G57" s="946">
        <f t="shared" si="25"/>
        <v>4028.1690140845071</v>
      </c>
      <c r="H57" s="946" t="e">
        <f t="shared" si="25"/>
        <v>#DIV/0!</v>
      </c>
      <c r="I57" s="946" t="e">
        <f t="shared" si="25"/>
        <v>#DIV/0!</v>
      </c>
      <c r="J57" s="946" t="e">
        <f t="shared" si="25"/>
        <v>#DIV/0!</v>
      </c>
      <c r="K57" s="946" t="e">
        <f t="shared" si="25"/>
        <v>#DIV/0!</v>
      </c>
      <c r="L57" s="331">
        <f>L20/L56*1000</f>
        <v>4304.8231511254016</v>
      </c>
      <c r="M57" s="331">
        <f>M20/M56*1000</f>
        <v>4738.4905660377362</v>
      </c>
      <c r="N57" s="331">
        <f>N20/N56*1000</f>
        <v>4442.1245421245421</v>
      </c>
      <c r="O57" s="331">
        <f>O20/O56*1000</f>
        <v>4867.2535211267605</v>
      </c>
    </row>
    <row r="58" spans="1:15" s="322" customFormat="1" ht="23.25" customHeight="1" thickBot="1">
      <c r="A58" s="436" t="s">
        <v>452</v>
      </c>
      <c r="B58" s="303">
        <v>400</v>
      </c>
      <c r="C58" s="291" t="s">
        <v>95</v>
      </c>
      <c r="D58" s="931" t="s">
        <v>28</v>
      </c>
      <c r="E58" s="931" t="s">
        <v>28</v>
      </c>
      <c r="F58" s="932"/>
      <c r="G58" s="931" t="s">
        <v>28</v>
      </c>
      <c r="H58" s="931" t="s">
        <v>28</v>
      </c>
      <c r="I58" s="931" t="s">
        <v>28</v>
      </c>
      <c r="J58" s="304">
        <v>43</v>
      </c>
      <c r="K58" s="931" t="s">
        <v>28</v>
      </c>
      <c r="L58" s="305" t="s">
        <v>28</v>
      </c>
      <c r="M58" s="305" t="s">
        <v>28</v>
      </c>
      <c r="N58" s="306">
        <f t="shared" ref="N58" si="26">SUM(F58+J58)</f>
        <v>43</v>
      </c>
      <c r="O58" s="307" t="s">
        <v>28</v>
      </c>
    </row>
    <row r="59" spans="1:15" ht="20.25" customHeight="1">
      <c r="A59" s="155" t="s">
        <v>46</v>
      </c>
      <c r="B59" s="154"/>
      <c r="C59" s="155"/>
      <c r="D59" s="332"/>
      <c r="E59" s="332"/>
      <c r="F59" s="332"/>
      <c r="H59" s="333"/>
      <c r="I59" s="333"/>
      <c r="J59" s="333"/>
      <c r="K59" s="333"/>
    </row>
    <row r="60" spans="1:15" ht="10.5" customHeight="1">
      <c r="A60" s="232" t="s">
        <v>96</v>
      </c>
      <c r="B60" s="154"/>
      <c r="C60" s="232"/>
      <c r="D60" s="232"/>
      <c r="E60" s="232"/>
      <c r="F60" s="232"/>
      <c r="G60" s="232"/>
    </row>
    <row r="61" spans="1:15">
      <c r="A61" s="1071" t="s">
        <v>47</v>
      </c>
      <c r="B61" s="1071"/>
      <c r="C61" s="1071"/>
      <c r="D61" s="1071"/>
      <c r="E61" s="1071"/>
      <c r="F61" s="1071"/>
      <c r="G61" s="1071"/>
      <c r="H61" s="1071"/>
      <c r="I61" s="1071"/>
      <c r="J61" s="1071"/>
      <c r="K61" s="1071"/>
      <c r="L61" s="1071"/>
      <c r="M61" s="1071"/>
      <c r="N61" s="1071"/>
      <c r="O61" s="1071"/>
    </row>
    <row r="62" spans="1:1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</row>
    <row r="63" spans="1:15" s="152" customFormat="1" ht="21.75" customHeight="1">
      <c r="A63" s="310" t="s">
        <v>22</v>
      </c>
      <c r="B63" s="1023"/>
      <c r="C63" s="1023"/>
      <c r="D63" s="1023"/>
      <c r="E63" s="1023" t="s">
        <v>509</v>
      </c>
      <c r="F63" s="1023"/>
      <c r="G63" s="1023"/>
      <c r="H63" s="137"/>
      <c r="I63" s="137"/>
    </row>
    <row r="64" spans="1:15" s="152" customFormat="1" ht="12" customHeight="1">
      <c r="A64" s="311"/>
      <c r="B64" s="1088" t="s">
        <v>23</v>
      </c>
      <c r="C64" s="1088"/>
      <c r="D64" s="1088"/>
      <c r="E64" s="1089" t="s">
        <v>24</v>
      </c>
      <c r="F64" s="1089"/>
      <c r="G64" s="1089"/>
      <c r="H64" s="137"/>
      <c r="I64" s="137"/>
    </row>
    <row r="65" spans="1:15" s="152" customFormat="1" ht="19.5" customHeight="1">
      <c r="A65" s="310" t="s">
        <v>287</v>
      </c>
      <c r="B65" s="1023"/>
      <c r="C65" s="1023"/>
      <c r="D65" s="1023"/>
      <c r="E65" s="1023" t="s">
        <v>510</v>
      </c>
      <c r="F65" s="1023"/>
      <c r="G65" s="1023"/>
      <c r="H65" s="137"/>
      <c r="I65" s="137"/>
    </row>
    <row r="66" spans="1:15" s="152" customFormat="1" ht="11.25" customHeight="1">
      <c r="A66" s="311"/>
      <c r="B66" s="1088" t="s">
        <v>23</v>
      </c>
      <c r="C66" s="1088"/>
      <c r="D66" s="1088" t="s">
        <v>24</v>
      </c>
      <c r="E66" s="1089" t="s">
        <v>24</v>
      </c>
      <c r="F66" s="1089"/>
      <c r="G66" s="1089"/>
      <c r="H66" s="137"/>
      <c r="I66" s="137"/>
    </row>
    <row r="67" spans="1:15" s="152" customFormat="1" ht="22.5" customHeight="1">
      <c r="A67" s="310" t="s">
        <v>291</v>
      </c>
      <c r="B67" s="1023"/>
      <c r="C67" s="1023"/>
      <c r="D67" s="1023"/>
      <c r="E67" s="1024"/>
      <c r="F67" s="1024"/>
      <c r="G67" s="1024"/>
      <c r="H67" s="137"/>
      <c r="I67" s="137"/>
    </row>
    <row r="68" spans="1:15" s="152" customFormat="1" ht="12.75" customHeight="1">
      <c r="A68" s="312"/>
      <c r="B68" s="1088" t="s">
        <v>23</v>
      </c>
      <c r="C68" s="1088"/>
      <c r="D68" s="1088" t="s">
        <v>24</v>
      </c>
      <c r="E68" s="1089" t="s">
        <v>24</v>
      </c>
      <c r="F68" s="1089"/>
      <c r="G68" s="1089"/>
      <c r="H68" s="137"/>
      <c r="I68" s="137"/>
    </row>
    <row r="69" spans="1:15" s="152" customFormat="1" ht="9.75" customHeight="1">
      <c r="A69" s="312"/>
      <c r="B69" s="149"/>
      <c r="C69" s="149"/>
      <c r="D69" s="149"/>
      <c r="E69" s="339"/>
      <c r="F69" s="339"/>
      <c r="G69" s="339"/>
      <c r="H69" s="137"/>
      <c r="I69" s="137"/>
    </row>
    <row r="70" spans="1:15" s="152" customFormat="1" ht="15.75">
      <c r="A70" s="336" t="s">
        <v>542</v>
      </c>
      <c r="B70" s="337"/>
      <c r="C70" s="337"/>
      <c r="D70" s="337"/>
      <c r="E70" s="337"/>
      <c r="F70" s="337"/>
    </row>
    <row r="71" spans="1:15" s="152" customFormat="1" ht="15"/>
    <row r="72" spans="1:1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</row>
    <row r="73" spans="1:1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</row>
    <row r="74" spans="1:1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</row>
    <row r="75" spans="1:1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</row>
    <row r="76" spans="1:1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</row>
    <row r="77" spans="1:1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</row>
    <row r="78" spans="1:1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</row>
    <row r="79" spans="1:1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</row>
    <row r="80" spans="1:1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</row>
    <row r="81" spans="1:1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</row>
    <row r="82" spans="1:15">
      <c r="A82" s="334"/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</row>
    <row r="83" spans="1:15">
      <c r="A83" s="334"/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</row>
    <row r="84" spans="1:15">
      <c r="A84" s="334"/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</row>
    <row r="85" spans="1:15">
      <c r="A85" s="334"/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</row>
    <row r="86" spans="1:15">
      <c r="A86" s="334"/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</row>
    <row r="87" spans="1:15">
      <c r="A87" s="334"/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</row>
    <row r="88" spans="1:15">
      <c r="A88" s="334"/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</row>
    <row r="89" spans="1:15">
      <c r="A89" s="334"/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</row>
    <row r="90" spans="1:15">
      <c r="A90" s="334"/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</row>
    <row r="91" spans="1:15">
      <c r="A91" s="334"/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</row>
    <row r="92" spans="1:1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</row>
    <row r="93" spans="1:1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</row>
    <row r="94" spans="1:15" ht="20.25" customHeight="1">
      <c r="A94" s="1086" t="s">
        <v>22</v>
      </c>
      <c r="B94" s="1086"/>
      <c r="C94" s="1087"/>
      <c r="D94" s="1087"/>
      <c r="E94" s="1087"/>
      <c r="F94" s="1087"/>
    </row>
    <row r="95" spans="1:15" ht="17.25" customHeight="1">
      <c r="B95" s="343"/>
      <c r="C95" s="1081" t="s">
        <v>23</v>
      </c>
      <c r="D95" s="1081"/>
      <c r="E95" s="1081" t="s">
        <v>24</v>
      </c>
      <c r="F95" s="1081"/>
    </row>
    <row r="96" spans="1:15" ht="9.75" customHeight="1">
      <c r="B96" s="343"/>
      <c r="C96" s="342"/>
      <c r="D96" s="342"/>
      <c r="E96" s="342"/>
      <c r="F96" s="342"/>
      <c r="G96" s="344"/>
      <c r="H96" s="344"/>
      <c r="I96" s="344"/>
    </row>
    <row r="97" spans="1:9" ht="16.5" customHeight="1">
      <c r="A97" s="322" t="s">
        <v>287</v>
      </c>
      <c r="B97" s="343"/>
      <c r="C97" s="1085"/>
      <c r="D97" s="1085"/>
      <c r="E97" s="1085"/>
      <c r="F97" s="1085"/>
      <c r="G97" s="345"/>
      <c r="H97" s="345"/>
      <c r="I97" s="345"/>
    </row>
    <row r="98" spans="1:9" ht="12" customHeight="1">
      <c r="B98" s="343"/>
      <c r="C98" s="1081" t="s">
        <v>23</v>
      </c>
      <c r="D98" s="1081"/>
      <c r="E98" s="1081" t="s">
        <v>24</v>
      </c>
      <c r="F98" s="1081"/>
    </row>
    <row r="99" spans="1:9">
      <c r="B99" s="343"/>
      <c r="C99" s="342"/>
      <c r="D99" s="342"/>
      <c r="E99" s="342"/>
      <c r="F99" s="342"/>
    </row>
    <row r="100" spans="1:9" ht="16.5" customHeight="1">
      <c r="A100" s="1082" t="s">
        <v>288</v>
      </c>
      <c r="B100" s="1083"/>
      <c r="C100" s="1084"/>
      <c r="D100" s="1084"/>
      <c r="E100" s="1084"/>
      <c r="F100" s="1084"/>
    </row>
    <row r="101" spans="1:9">
      <c r="A101" s="346"/>
      <c r="B101" s="343"/>
      <c r="C101" s="1081" t="s">
        <v>23</v>
      </c>
      <c r="D101" s="1081"/>
      <c r="E101" s="1081" t="s">
        <v>24</v>
      </c>
      <c r="F101" s="1081"/>
    </row>
    <row r="102" spans="1:9">
      <c r="A102" s="346"/>
      <c r="B102" s="343"/>
      <c r="C102" s="342"/>
      <c r="D102" s="342"/>
      <c r="E102" s="342"/>
      <c r="F102" s="342"/>
    </row>
    <row r="103" spans="1:9">
      <c r="A103" s="336" t="s">
        <v>117</v>
      </c>
      <c r="B103" s="347"/>
      <c r="F103" s="344"/>
    </row>
  </sheetData>
  <mergeCells count="41">
    <mergeCell ref="A6:O6"/>
    <mergeCell ref="L1:O1"/>
    <mergeCell ref="L2:O2"/>
    <mergeCell ref="L3:O3"/>
    <mergeCell ref="A5:O5"/>
    <mergeCell ref="A7:O7"/>
    <mergeCell ref="D8:H8"/>
    <mergeCell ref="D9:H9"/>
    <mergeCell ref="C95:D95"/>
    <mergeCell ref="E95:F95"/>
    <mergeCell ref="C16:C18"/>
    <mergeCell ref="D16:G17"/>
    <mergeCell ref="H16:K17"/>
    <mergeCell ref="D12:I12"/>
    <mergeCell ref="D13:G13"/>
    <mergeCell ref="D11:I11"/>
    <mergeCell ref="E64:G64"/>
    <mergeCell ref="B65:D65"/>
    <mergeCell ref="E65:G65"/>
    <mergeCell ref="C97:F97"/>
    <mergeCell ref="L16:O17"/>
    <mergeCell ref="A61:O61"/>
    <mergeCell ref="A94:B94"/>
    <mergeCell ref="C94:F94"/>
    <mergeCell ref="B66:D66"/>
    <mergeCell ref="E66:G66"/>
    <mergeCell ref="B67:D67"/>
    <mergeCell ref="B68:D68"/>
    <mergeCell ref="E67:G67"/>
    <mergeCell ref="E68:G68"/>
    <mergeCell ref="B63:D63"/>
    <mergeCell ref="E63:G63"/>
    <mergeCell ref="B64:D64"/>
    <mergeCell ref="A16:A18"/>
    <mergeCell ref="B16:B18"/>
    <mergeCell ref="C98:D98"/>
    <mergeCell ref="E98:F98"/>
    <mergeCell ref="A100:B100"/>
    <mergeCell ref="C100:F100"/>
    <mergeCell ref="C101:D101"/>
    <mergeCell ref="E101:F101"/>
  </mergeCells>
  <printOptions horizontalCentered="1" verticalCentered="1"/>
  <pageMargins left="0.35433070866141736" right="0.15748031496062992" top="0" bottom="0" header="0.15748031496062992" footer="0.15748031496062992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O93"/>
  <sheetViews>
    <sheetView view="pageBreakPreview" topLeftCell="A13" zoomScale="120" zoomScaleNormal="100" zoomScaleSheetLayoutView="120" workbookViewId="0">
      <selection activeCell="D43" sqref="D43"/>
    </sheetView>
  </sheetViews>
  <sheetFormatPr defaultRowHeight="12.75"/>
  <cols>
    <col min="1" max="1" width="30" style="228" customWidth="1"/>
    <col min="2" max="2" width="8" style="343" customWidth="1"/>
    <col min="3" max="3" width="8.28515625" style="228" customWidth="1"/>
    <col min="4" max="4" width="7.7109375" style="228" customWidth="1"/>
    <col min="5" max="5" width="8.28515625" style="228" customWidth="1"/>
    <col min="6" max="6" width="8" style="228" customWidth="1"/>
    <col min="7" max="7" width="6.5703125" style="228" customWidth="1"/>
    <col min="8" max="8" width="6.7109375" style="228" customWidth="1"/>
    <col min="9" max="9" width="8.28515625" style="228" customWidth="1"/>
    <col min="10" max="10" width="8.140625" style="228" customWidth="1"/>
    <col min="11" max="11" width="7.7109375" style="228" customWidth="1"/>
    <col min="12" max="12" width="10.28515625" style="228" customWidth="1"/>
    <col min="13" max="255" width="9.140625" style="228"/>
    <col min="256" max="256" width="9.85546875" style="228" customWidth="1"/>
    <col min="257" max="257" width="30" style="228" customWidth="1"/>
    <col min="258" max="258" width="8.85546875" style="228" customWidth="1"/>
    <col min="259" max="259" width="8.28515625" style="228" customWidth="1"/>
    <col min="260" max="260" width="7.7109375" style="228" customWidth="1"/>
    <col min="261" max="261" width="8.28515625" style="228" customWidth="1"/>
    <col min="262" max="262" width="8" style="228" customWidth="1"/>
    <col min="263" max="263" width="6.28515625" style="228" customWidth="1"/>
    <col min="264" max="264" width="6.140625" style="228" customWidth="1"/>
    <col min="265" max="265" width="7.42578125" style="228" customWidth="1"/>
    <col min="266" max="266" width="9" style="228" customWidth="1"/>
    <col min="267" max="267" width="7" style="228" customWidth="1"/>
    <col min="268" max="268" width="11.5703125" style="228" customWidth="1"/>
    <col min="269" max="511" width="9.140625" style="228"/>
    <col min="512" max="512" width="9.85546875" style="228" customWidth="1"/>
    <col min="513" max="513" width="30" style="228" customWidth="1"/>
    <col min="514" max="514" width="8.85546875" style="228" customWidth="1"/>
    <col min="515" max="515" width="8.28515625" style="228" customWidth="1"/>
    <col min="516" max="516" width="7.7109375" style="228" customWidth="1"/>
    <col min="517" max="517" width="8.28515625" style="228" customWidth="1"/>
    <col min="518" max="518" width="8" style="228" customWidth="1"/>
    <col min="519" max="519" width="6.28515625" style="228" customWidth="1"/>
    <col min="520" max="520" width="6.140625" style="228" customWidth="1"/>
    <col min="521" max="521" width="7.42578125" style="228" customWidth="1"/>
    <col min="522" max="522" width="9" style="228" customWidth="1"/>
    <col min="523" max="523" width="7" style="228" customWidth="1"/>
    <col min="524" max="524" width="11.5703125" style="228" customWidth="1"/>
    <col min="525" max="767" width="9.140625" style="228"/>
    <col min="768" max="768" width="9.85546875" style="228" customWidth="1"/>
    <col min="769" max="769" width="30" style="228" customWidth="1"/>
    <col min="770" max="770" width="8.85546875" style="228" customWidth="1"/>
    <col min="771" max="771" width="8.28515625" style="228" customWidth="1"/>
    <col min="772" max="772" width="7.7109375" style="228" customWidth="1"/>
    <col min="773" max="773" width="8.28515625" style="228" customWidth="1"/>
    <col min="774" max="774" width="8" style="228" customWidth="1"/>
    <col min="775" max="775" width="6.28515625" style="228" customWidth="1"/>
    <col min="776" max="776" width="6.140625" style="228" customWidth="1"/>
    <col min="777" max="777" width="7.42578125" style="228" customWidth="1"/>
    <col min="778" max="778" width="9" style="228" customWidth="1"/>
    <col min="779" max="779" width="7" style="228" customWidth="1"/>
    <col min="780" max="780" width="11.5703125" style="228" customWidth="1"/>
    <col min="781" max="1023" width="9.140625" style="228"/>
    <col min="1024" max="1024" width="9.85546875" style="228" customWidth="1"/>
    <col min="1025" max="1025" width="30" style="228" customWidth="1"/>
    <col min="1026" max="1026" width="8.85546875" style="228" customWidth="1"/>
    <col min="1027" max="1027" width="8.28515625" style="228" customWidth="1"/>
    <col min="1028" max="1028" width="7.7109375" style="228" customWidth="1"/>
    <col min="1029" max="1029" width="8.28515625" style="228" customWidth="1"/>
    <col min="1030" max="1030" width="8" style="228" customWidth="1"/>
    <col min="1031" max="1031" width="6.28515625" style="228" customWidth="1"/>
    <col min="1032" max="1032" width="6.140625" style="228" customWidth="1"/>
    <col min="1033" max="1033" width="7.42578125" style="228" customWidth="1"/>
    <col min="1034" max="1034" width="9" style="228" customWidth="1"/>
    <col min="1035" max="1035" width="7" style="228" customWidth="1"/>
    <col min="1036" max="1036" width="11.5703125" style="228" customWidth="1"/>
    <col min="1037" max="1279" width="9.140625" style="228"/>
    <col min="1280" max="1280" width="9.85546875" style="228" customWidth="1"/>
    <col min="1281" max="1281" width="30" style="228" customWidth="1"/>
    <col min="1282" max="1282" width="8.85546875" style="228" customWidth="1"/>
    <col min="1283" max="1283" width="8.28515625" style="228" customWidth="1"/>
    <col min="1284" max="1284" width="7.7109375" style="228" customWidth="1"/>
    <col min="1285" max="1285" width="8.28515625" style="228" customWidth="1"/>
    <col min="1286" max="1286" width="8" style="228" customWidth="1"/>
    <col min="1287" max="1287" width="6.28515625" style="228" customWidth="1"/>
    <col min="1288" max="1288" width="6.140625" style="228" customWidth="1"/>
    <col min="1289" max="1289" width="7.42578125" style="228" customWidth="1"/>
    <col min="1290" max="1290" width="9" style="228" customWidth="1"/>
    <col min="1291" max="1291" width="7" style="228" customWidth="1"/>
    <col min="1292" max="1292" width="11.5703125" style="228" customWidth="1"/>
    <col min="1293" max="1535" width="9.140625" style="228"/>
    <col min="1536" max="1536" width="9.85546875" style="228" customWidth="1"/>
    <col min="1537" max="1537" width="30" style="228" customWidth="1"/>
    <col min="1538" max="1538" width="8.85546875" style="228" customWidth="1"/>
    <col min="1539" max="1539" width="8.28515625" style="228" customWidth="1"/>
    <col min="1540" max="1540" width="7.7109375" style="228" customWidth="1"/>
    <col min="1541" max="1541" width="8.28515625" style="228" customWidth="1"/>
    <col min="1542" max="1542" width="8" style="228" customWidth="1"/>
    <col min="1543" max="1543" width="6.28515625" style="228" customWidth="1"/>
    <col min="1544" max="1544" width="6.140625" style="228" customWidth="1"/>
    <col min="1545" max="1545" width="7.42578125" style="228" customWidth="1"/>
    <col min="1546" max="1546" width="9" style="228" customWidth="1"/>
    <col min="1547" max="1547" width="7" style="228" customWidth="1"/>
    <col min="1548" max="1548" width="11.5703125" style="228" customWidth="1"/>
    <col min="1549" max="1791" width="9.140625" style="228"/>
    <col min="1792" max="1792" width="9.85546875" style="228" customWidth="1"/>
    <col min="1793" max="1793" width="30" style="228" customWidth="1"/>
    <col min="1794" max="1794" width="8.85546875" style="228" customWidth="1"/>
    <col min="1795" max="1795" width="8.28515625" style="228" customWidth="1"/>
    <col min="1796" max="1796" width="7.7109375" style="228" customWidth="1"/>
    <col min="1797" max="1797" width="8.28515625" style="228" customWidth="1"/>
    <col min="1798" max="1798" width="8" style="228" customWidth="1"/>
    <col min="1799" max="1799" width="6.28515625" style="228" customWidth="1"/>
    <col min="1800" max="1800" width="6.140625" style="228" customWidth="1"/>
    <col min="1801" max="1801" width="7.42578125" style="228" customWidth="1"/>
    <col min="1802" max="1802" width="9" style="228" customWidth="1"/>
    <col min="1803" max="1803" width="7" style="228" customWidth="1"/>
    <col min="1804" max="1804" width="11.5703125" style="228" customWidth="1"/>
    <col min="1805" max="2047" width="9.140625" style="228"/>
    <col min="2048" max="2048" width="9.85546875" style="228" customWidth="1"/>
    <col min="2049" max="2049" width="30" style="228" customWidth="1"/>
    <col min="2050" max="2050" width="8.85546875" style="228" customWidth="1"/>
    <col min="2051" max="2051" width="8.28515625" style="228" customWidth="1"/>
    <col min="2052" max="2052" width="7.7109375" style="228" customWidth="1"/>
    <col min="2053" max="2053" width="8.28515625" style="228" customWidth="1"/>
    <col min="2054" max="2054" width="8" style="228" customWidth="1"/>
    <col min="2055" max="2055" width="6.28515625" style="228" customWidth="1"/>
    <col min="2056" max="2056" width="6.140625" style="228" customWidth="1"/>
    <col min="2057" max="2057" width="7.42578125" style="228" customWidth="1"/>
    <col min="2058" max="2058" width="9" style="228" customWidth="1"/>
    <col min="2059" max="2059" width="7" style="228" customWidth="1"/>
    <col min="2060" max="2060" width="11.5703125" style="228" customWidth="1"/>
    <col min="2061" max="2303" width="9.140625" style="228"/>
    <col min="2304" max="2304" width="9.85546875" style="228" customWidth="1"/>
    <col min="2305" max="2305" width="30" style="228" customWidth="1"/>
    <col min="2306" max="2306" width="8.85546875" style="228" customWidth="1"/>
    <col min="2307" max="2307" width="8.28515625" style="228" customWidth="1"/>
    <col min="2308" max="2308" width="7.7109375" style="228" customWidth="1"/>
    <col min="2309" max="2309" width="8.28515625" style="228" customWidth="1"/>
    <col min="2310" max="2310" width="8" style="228" customWidth="1"/>
    <col min="2311" max="2311" width="6.28515625" style="228" customWidth="1"/>
    <col min="2312" max="2312" width="6.140625" style="228" customWidth="1"/>
    <col min="2313" max="2313" width="7.42578125" style="228" customWidth="1"/>
    <col min="2314" max="2314" width="9" style="228" customWidth="1"/>
    <col min="2315" max="2315" width="7" style="228" customWidth="1"/>
    <col min="2316" max="2316" width="11.5703125" style="228" customWidth="1"/>
    <col min="2317" max="2559" width="9.140625" style="228"/>
    <col min="2560" max="2560" width="9.85546875" style="228" customWidth="1"/>
    <col min="2561" max="2561" width="30" style="228" customWidth="1"/>
    <col min="2562" max="2562" width="8.85546875" style="228" customWidth="1"/>
    <col min="2563" max="2563" width="8.28515625" style="228" customWidth="1"/>
    <col min="2564" max="2564" width="7.7109375" style="228" customWidth="1"/>
    <col min="2565" max="2565" width="8.28515625" style="228" customWidth="1"/>
    <col min="2566" max="2566" width="8" style="228" customWidth="1"/>
    <col min="2567" max="2567" width="6.28515625" style="228" customWidth="1"/>
    <col min="2568" max="2568" width="6.140625" style="228" customWidth="1"/>
    <col min="2569" max="2569" width="7.42578125" style="228" customWidth="1"/>
    <col min="2570" max="2570" width="9" style="228" customWidth="1"/>
    <col min="2571" max="2571" width="7" style="228" customWidth="1"/>
    <col min="2572" max="2572" width="11.5703125" style="228" customWidth="1"/>
    <col min="2573" max="2815" width="9.140625" style="228"/>
    <col min="2816" max="2816" width="9.85546875" style="228" customWidth="1"/>
    <col min="2817" max="2817" width="30" style="228" customWidth="1"/>
    <col min="2818" max="2818" width="8.85546875" style="228" customWidth="1"/>
    <col min="2819" max="2819" width="8.28515625" style="228" customWidth="1"/>
    <col min="2820" max="2820" width="7.7109375" style="228" customWidth="1"/>
    <col min="2821" max="2821" width="8.28515625" style="228" customWidth="1"/>
    <col min="2822" max="2822" width="8" style="228" customWidth="1"/>
    <col min="2823" max="2823" width="6.28515625" style="228" customWidth="1"/>
    <col min="2824" max="2824" width="6.140625" style="228" customWidth="1"/>
    <col min="2825" max="2825" width="7.42578125" style="228" customWidth="1"/>
    <col min="2826" max="2826" width="9" style="228" customWidth="1"/>
    <col min="2827" max="2827" width="7" style="228" customWidth="1"/>
    <col min="2828" max="2828" width="11.5703125" style="228" customWidth="1"/>
    <col min="2829" max="3071" width="9.140625" style="228"/>
    <col min="3072" max="3072" width="9.85546875" style="228" customWidth="1"/>
    <col min="3073" max="3073" width="30" style="228" customWidth="1"/>
    <col min="3074" max="3074" width="8.85546875" style="228" customWidth="1"/>
    <col min="3075" max="3075" width="8.28515625" style="228" customWidth="1"/>
    <col min="3076" max="3076" width="7.7109375" style="228" customWidth="1"/>
    <col min="3077" max="3077" width="8.28515625" style="228" customWidth="1"/>
    <col min="3078" max="3078" width="8" style="228" customWidth="1"/>
    <col min="3079" max="3079" width="6.28515625" style="228" customWidth="1"/>
    <col min="3080" max="3080" width="6.140625" style="228" customWidth="1"/>
    <col min="3081" max="3081" width="7.42578125" style="228" customWidth="1"/>
    <col min="3082" max="3082" width="9" style="228" customWidth="1"/>
    <col min="3083" max="3083" width="7" style="228" customWidth="1"/>
    <col min="3084" max="3084" width="11.5703125" style="228" customWidth="1"/>
    <col min="3085" max="3327" width="9.140625" style="228"/>
    <col min="3328" max="3328" width="9.85546875" style="228" customWidth="1"/>
    <col min="3329" max="3329" width="30" style="228" customWidth="1"/>
    <col min="3330" max="3330" width="8.85546875" style="228" customWidth="1"/>
    <col min="3331" max="3331" width="8.28515625" style="228" customWidth="1"/>
    <col min="3332" max="3332" width="7.7109375" style="228" customWidth="1"/>
    <col min="3333" max="3333" width="8.28515625" style="228" customWidth="1"/>
    <col min="3334" max="3334" width="8" style="228" customWidth="1"/>
    <col min="3335" max="3335" width="6.28515625" style="228" customWidth="1"/>
    <col min="3336" max="3336" width="6.140625" style="228" customWidth="1"/>
    <col min="3337" max="3337" width="7.42578125" style="228" customWidth="1"/>
    <col min="3338" max="3338" width="9" style="228" customWidth="1"/>
    <col min="3339" max="3339" width="7" style="228" customWidth="1"/>
    <col min="3340" max="3340" width="11.5703125" style="228" customWidth="1"/>
    <col min="3341" max="3583" width="9.140625" style="228"/>
    <col min="3584" max="3584" width="9.85546875" style="228" customWidth="1"/>
    <col min="3585" max="3585" width="30" style="228" customWidth="1"/>
    <col min="3586" max="3586" width="8.85546875" style="228" customWidth="1"/>
    <col min="3587" max="3587" width="8.28515625" style="228" customWidth="1"/>
    <col min="3588" max="3588" width="7.7109375" style="228" customWidth="1"/>
    <col min="3589" max="3589" width="8.28515625" style="228" customWidth="1"/>
    <col min="3590" max="3590" width="8" style="228" customWidth="1"/>
    <col min="3591" max="3591" width="6.28515625" style="228" customWidth="1"/>
    <col min="3592" max="3592" width="6.140625" style="228" customWidth="1"/>
    <col min="3593" max="3593" width="7.42578125" style="228" customWidth="1"/>
    <col min="3594" max="3594" width="9" style="228" customWidth="1"/>
    <col min="3595" max="3595" width="7" style="228" customWidth="1"/>
    <col min="3596" max="3596" width="11.5703125" style="228" customWidth="1"/>
    <col min="3597" max="3839" width="9.140625" style="228"/>
    <col min="3840" max="3840" width="9.85546875" style="228" customWidth="1"/>
    <col min="3841" max="3841" width="30" style="228" customWidth="1"/>
    <col min="3842" max="3842" width="8.85546875" style="228" customWidth="1"/>
    <col min="3843" max="3843" width="8.28515625" style="228" customWidth="1"/>
    <col min="3844" max="3844" width="7.7109375" style="228" customWidth="1"/>
    <col min="3845" max="3845" width="8.28515625" style="228" customWidth="1"/>
    <col min="3846" max="3846" width="8" style="228" customWidth="1"/>
    <col min="3847" max="3847" width="6.28515625" style="228" customWidth="1"/>
    <col min="3848" max="3848" width="6.140625" style="228" customWidth="1"/>
    <col min="3849" max="3849" width="7.42578125" style="228" customWidth="1"/>
    <col min="3850" max="3850" width="9" style="228" customWidth="1"/>
    <col min="3851" max="3851" width="7" style="228" customWidth="1"/>
    <col min="3852" max="3852" width="11.5703125" style="228" customWidth="1"/>
    <col min="3853" max="4095" width="9.140625" style="228"/>
    <col min="4096" max="4096" width="9.85546875" style="228" customWidth="1"/>
    <col min="4097" max="4097" width="30" style="228" customWidth="1"/>
    <col min="4098" max="4098" width="8.85546875" style="228" customWidth="1"/>
    <col min="4099" max="4099" width="8.28515625" style="228" customWidth="1"/>
    <col min="4100" max="4100" width="7.7109375" style="228" customWidth="1"/>
    <col min="4101" max="4101" width="8.28515625" style="228" customWidth="1"/>
    <col min="4102" max="4102" width="8" style="228" customWidth="1"/>
    <col min="4103" max="4103" width="6.28515625" style="228" customWidth="1"/>
    <col min="4104" max="4104" width="6.140625" style="228" customWidth="1"/>
    <col min="4105" max="4105" width="7.42578125" style="228" customWidth="1"/>
    <col min="4106" max="4106" width="9" style="228" customWidth="1"/>
    <col min="4107" max="4107" width="7" style="228" customWidth="1"/>
    <col min="4108" max="4108" width="11.5703125" style="228" customWidth="1"/>
    <col min="4109" max="4351" width="9.140625" style="228"/>
    <col min="4352" max="4352" width="9.85546875" style="228" customWidth="1"/>
    <col min="4353" max="4353" width="30" style="228" customWidth="1"/>
    <col min="4354" max="4354" width="8.85546875" style="228" customWidth="1"/>
    <col min="4355" max="4355" width="8.28515625" style="228" customWidth="1"/>
    <col min="4356" max="4356" width="7.7109375" style="228" customWidth="1"/>
    <col min="4357" max="4357" width="8.28515625" style="228" customWidth="1"/>
    <col min="4358" max="4358" width="8" style="228" customWidth="1"/>
    <col min="4359" max="4359" width="6.28515625" style="228" customWidth="1"/>
    <col min="4360" max="4360" width="6.140625" style="228" customWidth="1"/>
    <col min="4361" max="4361" width="7.42578125" style="228" customWidth="1"/>
    <col min="4362" max="4362" width="9" style="228" customWidth="1"/>
    <col min="4363" max="4363" width="7" style="228" customWidth="1"/>
    <col min="4364" max="4364" width="11.5703125" style="228" customWidth="1"/>
    <col min="4365" max="4607" width="9.140625" style="228"/>
    <col min="4608" max="4608" width="9.85546875" style="228" customWidth="1"/>
    <col min="4609" max="4609" width="30" style="228" customWidth="1"/>
    <col min="4610" max="4610" width="8.85546875" style="228" customWidth="1"/>
    <col min="4611" max="4611" width="8.28515625" style="228" customWidth="1"/>
    <col min="4612" max="4612" width="7.7109375" style="228" customWidth="1"/>
    <col min="4613" max="4613" width="8.28515625" style="228" customWidth="1"/>
    <col min="4614" max="4614" width="8" style="228" customWidth="1"/>
    <col min="4615" max="4615" width="6.28515625" style="228" customWidth="1"/>
    <col min="4616" max="4616" width="6.140625" style="228" customWidth="1"/>
    <col min="4617" max="4617" width="7.42578125" style="228" customWidth="1"/>
    <col min="4618" max="4618" width="9" style="228" customWidth="1"/>
    <col min="4619" max="4619" width="7" style="228" customWidth="1"/>
    <col min="4620" max="4620" width="11.5703125" style="228" customWidth="1"/>
    <col min="4621" max="4863" width="9.140625" style="228"/>
    <col min="4864" max="4864" width="9.85546875" style="228" customWidth="1"/>
    <col min="4865" max="4865" width="30" style="228" customWidth="1"/>
    <col min="4866" max="4866" width="8.85546875" style="228" customWidth="1"/>
    <col min="4867" max="4867" width="8.28515625" style="228" customWidth="1"/>
    <col min="4868" max="4868" width="7.7109375" style="228" customWidth="1"/>
    <col min="4869" max="4869" width="8.28515625" style="228" customWidth="1"/>
    <col min="4870" max="4870" width="8" style="228" customWidth="1"/>
    <col min="4871" max="4871" width="6.28515625" style="228" customWidth="1"/>
    <col min="4872" max="4872" width="6.140625" style="228" customWidth="1"/>
    <col min="4873" max="4873" width="7.42578125" style="228" customWidth="1"/>
    <col min="4874" max="4874" width="9" style="228" customWidth="1"/>
    <col min="4875" max="4875" width="7" style="228" customWidth="1"/>
    <col min="4876" max="4876" width="11.5703125" style="228" customWidth="1"/>
    <col min="4877" max="5119" width="9.140625" style="228"/>
    <col min="5120" max="5120" width="9.85546875" style="228" customWidth="1"/>
    <col min="5121" max="5121" width="30" style="228" customWidth="1"/>
    <col min="5122" max="5122" width="8.85546875" style="228" customWidth="1"/>
    <col min="5123" max="5123" width="8.28515625" style="228" customWidth="1"/>
    <col min="5124" max="5124" width="7.7109375" style="228" customWidth="1"/>
    <col min="5125" max="5125" width="8.28515625" style="228" customWidth="1"/>
    <col min="5126" max="5126" width="8" style="228" customWidth="1"/>
    <col min="5127" max="5127" width="6.28515625" style="228" customWidth="1"/>
    <col min="5128" max="5128" width="6.140625" style="228" customWidth="1"/>
    <col min="5129" max="5129" width="7.42578125" style="228" customWidth="1"/>
    <col min="5130" max="5130" width="9" style="228" customWidth="1"/>
    <col min="5131" max="5131" width="7" style="228" customWidth="1"/>
    <col min="5132" max="5132" width="11.5703125" style="228" customWidth="1"/>
    <col min="5133" max="5375" width="9.140625" style="228"/>
    <col min="5376" max="5376" width="9.85546875" style="228" customWidth="1"/>
    <col min="5377" max="5377" width="30" style="228" customWidth="1"/>
    <col min="5378" max="5378" width="8.85546875" style="228" customWidth="1"/>
    <col min="5379" max="5379" width="8.28515625" style="228" customWidth="1"/>
    <col min="5380" max="5380" width="7.7109375" style="228" customWidth="1"/>
    <col min="5381" max="5381" width="8.28515625" style="228" customWidth="1"/>
    <col min="5382" max="5382" width="8" style="228" customWidth="1"/>
    <col min="5383" max="5383" width="6.28515625" style="228" customWidth="1"/>
    <col min="5384" max="5384" width="6.140625" style="228" customWidth="1"/>
    <col min="5385" max="5385" width="7.42578125" style="228" customWidth="1"/>
    <col min="5386" max="5386" width="9" style="228" customWidth="1"/>
    <col min="5387" max="5387" width="7" style="228" customWidth="1"/>
    <col min="5388" max="5388" width="11.5703125" style="228" customWidth="1"/>
    <col min="5389" max="5631" width="9.140625" style="228"/>
    <col min="5632" max="5632" width="9.85546875" style="228" customWidth="1"/>
    <col min="5633" max="5633" width="30" style="228" customWidth="1"/>
    <col min="5634" max="5634" width="8.85546875" style="228" customWidth="1"/>
    <col min="5635" max="5635" width="8.28515625" style="228" customWidth="1"/>
    <col min="5636" max="5636" width="7.7109375" style="228" customWidth="1"/>
    <col min="5637" max="5637" width="8.28515625" style="228" customWidth="1"/>
    <col min="5638" max="5638" width="8" style="228" customWidth="1"/>
    <col min="5639" max="5639" width="6.28515625" style="228" customWidth="1"/>
    <col min="5640" max="5640" width="6.140625" style="228" customWidth="1"/>
    <col min="5641" max="5641" width="7.42578125" style="228" customWidth="1"/>
    <col min="5642" max="5642" width="9" style="228" customWidth="1"/>
    <col min="5643" max="5643" width="7" style="228" customWidth="1"/>
    <col min="5644" max="5644" width="11.5703125" style="228" customWidth="1"/>
    <col min="5645" max="5887" width="9.140625" style="228"/>
    <col min="5888" max="5888" width="9.85546875" style="228" customWidth="1"/>
    <col min="5889" max="5889" width="30" style="228" customWidth="1"/>
    <col min="5890" max="5890" width="8.85546875" style="228" customWidth="1"/>
    <col min="5891" max="5891" width="8.28515625" style="228" customWidth="1"/>
    <col min="5892" max="5892" width="7.7109375" style="228" customWidth="1"/>
    <col min="5893" max="5893" width="8.28515625" style="228" customWidth="1"/>
    <col min="5894" max="5894" width="8" style="228" customWidth="1"/>
    <col min="5895" max="5895" width="6.28515625" style="228" customWidth="1"/>
    <col min="5896" max="5896" width="6.140625" style="228" customWidth="1"/>
    <col min="5897" max="5897" width="7.42578125" style="228" customWidth="1"/>
    <col min="5898" max="5898" width="9" style="228" customWidth="1"/>
    <col min="5899" max="5899" width="7" style="228" customWidth="1"/>
    <col min="5900" max="5900" width="11.5703125" style="228" customWidth="1"/>
    <col min="5901" max="6143" width="9.140625" style="228"/>
    <col min="6144" max="6144" width="9.85546875" style="228" customWidth="1"/>
    <col min="6145" max="6145" width="30" style="228" customWidth="1"/>
    <col min="6146" max="6146" width="8.85546875" style="228" customWidth="1"/>
    <col min="6147" max="6147" width="8.28515625" style="228" customWidth="1"/>
    <col min="6148" max="6148" width="7.7109375" style="228" customWidth="1"/>
    <col min="6149" max="6149" width="8.28515625" style="228" customWidth="1"/>
    <col min="6150" max="6150" width="8" style="228" customWidth="1"/>
    <col min="6151" max="6151" width="6.28515625" style="228" customWidth="1"/>
    <col min="6152" max="6152" width="6.140625" style="228" customWidth="1"/>
    <col min="6153" max="6153" width="7.42578125" style="228" customWidth="1"/>
    <col min="6154" max="6154" width="9" style="228" customWidth="1"/>
    <col min="6155" max="6155" width="7" style="228" customWidth="1"/>
    <col min="6156" max="6156" width="11.5703125" style="228" customWidth="1"/>
    <col min="6157" max="6399" width="9.140625" style="228"/>
    <col min="6400" max="6400" width="9.85546875" style="228" customWidth="1"/>
    <col min="6401" max="6401" width="30" style="228" customWidth="1"/>
    <col min="6402" max="6402" width="8.85546875" style="228" customWidth="1"/>
    <col min="6403" max="6403" width="8.28515625" style="228" customWidth="1"/>
    <col min="6404" max="6404" width="7.7109375" style="228" customWidth="1"/>
    <col min="6405" max="6405" width="8.28515625" style="228" customWidth="1"/>
    <col min="6406" max="6406" width="8" style="228" customWidth="1"/>
    <col min="6407" max="6407" width="6.28515625" style="228" customWidth="1"/>
    <col min="6408" max="6408" width="6.140625" style="228" customWidth="1"/>
    <col min="6409" max="6409" width="7.42578125" style="228" customWidth="1"/>
    <col min="6410" max="6410" width="9" style="228" customWidth="1"/>
    <col min="6411" max="6411" width="7" style="228" customWidth="1"/>
    <col min="6412" max="6412" width="11.5703125" style="228" customWidth="1"/>
    <col min="6413" max="6655" width="9.140625" style="228"/>
    <col min="6656" max="6656" width="9.85546875" style="228" customWidth="1"/>
    <col min="6657" max="6657" width="30" style="228" customWidth="1"/>
    <col min="6658" max="6658" width="8.85546875" style="228" customWidth="1"/>
    <col min="6659" max="6659" width="8.28515625" style="228" customWidth="1"/>
    <col min="6660" max="6660" width="7.7109375" style="228" customWidth="1"/>
    <col min="6661" max="6661" width="8.28515625" style="228" customWidth="1"/>
    <col min="6662" max="6662" width="8" style="228" customWidth="1"/>
    <col min="6663" max="6663" width="6.28515625" style="228" customWidth="1"/>
    <col min="6664" max="6664" width="6.140625" style="228" customWidth="1"/>
    <col min="6665" max="6665" width="7.42578125" style="228" customWidth="1"/>
    <col min="6666" max="6666" width="9" style="228" customWidth="1"/>
    <col min="6667" max="6667" width="7" style="228" customWidth="1"/>
    <col min="6668" max="6668" width="11.5703125" style="228" customWidth="1"/>
    <col min="6669" max="6911" width="9.140625" style="228"/>
    <col min="6912" max="6912" width="9.85546875" style="228" customWidth="1"/>
    <col min="6913" max="6913" width="30" style="228" customWidth="1"/>
    <col min="6914" max="6914" width="8.85546875" style="228" customWidth="1"/>
    <col min="6915" max="6915" width="8.28515625" style="228" customWidth="1"/>
    <col min="6916" max="6916" width="7.7109375" style="228" customWidth="1"/>
    <col min="6917" max="6917" width="8.28515625" style="228" customWidth="1"/>
    <col min="6918" max="6918" width="8" style="228" customWidth="1"/>
    <col min="6919" max="6919" width="6.28515625" style="228" customWidth="1"/>
    <col min="6920" max="6920" width="6.140625" style="228" customWidth="1"/>
    <col min="6921" max="6921" width="7.42578125" style="228" customWidth="1"/>
    <col min="6922" max="6922" width="9" style="228" customWidth="1"/>
    <col min="6923" max="6923" width="7" style="228" customWidth="1"/>
    <col min="6924" max="6924" width="11.5703125" style="228" customWidth="1"/>
    <col min="6925" max="7167" width="9.140625" style="228"/>
    <col min="7168" max="7168" width="9.85546875" style="228" customWidth="1"/>
    <col min="7169" max="7169" width="30" style="228" customWidth="1"/>
    <col min="7170" max="7170" width="8.85546875" style="228" customWidth="1"/>
    <col min="7171" max="7171" width="8.28515625" style="228" customWidth="1"/>
    <col min="7172" max="7172" width="7.7109375" style="228" customWidth="1"/>
    <col min="7173" max="7173" width="8.28515625" style="228" customWidth="1"/>
    <col min="7174" max="7174" width="8" style="228" customWidth="1"/>
    <col min="7175" max="7175" width="6.28515625" style="228" customWidth="1"/>
    <col min="7176" max="7176" width="6.140625" style="228" customWidth="1"/>
    <col min="7177" max="7177" width="7.42578125" style="228" customWidth="1"/>
    <col min="7178" max="7178" width="9" style="228" customWidth="1"/>
    <col min="7179" max="7179" width="7" style="228" customWidth="1"/>
    <col min="7180" max="7180" width="11.5703125" style="228" customWidth="1"/>
    <col min="7181" max="7423" width="9.140625" style="228"/>
    <col min="7424" max="7424" width="9.85546875" style="228" customWidth="1"/>
    <col min="7425" max="7425" width="30" style="228" customWidth="1"/>
    <col min="7426" max="7426" width="8.85546875" style="228" customWidth="1"/>
    <col min="7427" max="7427" width="8.28515625" style="228" customWidth="1"/>
    <col min="7428" max="7428" width="7.7109375" style="228" customWidth="1"/>
    <col min="7429" max="7429" width="8.28515625" style="228" customWidth="1"/>
    <col min="7430" max="7430" width="8" style="228" customWidth="1"/>
    <col min="7431" max="7431" width="6.28515625" style="228" customWidth="1"/>
    <col min="7432" max="7432" width="6.140625" style="228" customWidth="1"/>
    <col min="7433" max="7433" width="7.42578125" style="228" customWidth="1"/>
    <col min="7434" max="7434" width="9" style="228" customWidth="1"/>
    <col min="7435" max="7435" width="7" style="228" customWidth="1"/>
    <col min="7436" max="7436" width="11.5703125" style="228" customWidth="1"/>
    <col min="7437" max="7679" width="9.140625" style="228"/>
    <col min="7680" max="7680" width="9.85546875" style="228" customWidth="1"/>
    <col min="7681" max="7681" width="30" style="228" customWidth="1"/>
    <col min="7682" max="7682" width="8.85546875" style="228" customWidth="1"/>
    <col min="7683" max="7683" width="8.28515625" style="228" customWidth="1"/>
    <col min="7684" max="7684" width="7.7109375" style="228" customWidth="1"/>
    <col min="7685" max="7685" width="8.28515625" style="228" customWidth="1"/>
    <col min="7686" max="7686" width="8" style="228" customWidth="1"/>
    <col min="7687" max="7687" width="6.28515625" style="228" customWidth="1"/>
    <col min="7688" max="7688" width="6.140625" style="228" customWidth="1"/>
    <col min="7689" max="7689" width="7.42578125" style="228" customWidth="1"/>
    <col min="7690" max="7690" width="9" style="228" customWidth="1"/>
    <col min="7691" max="7691" width="7" style="228" customWidth="1"/>
    <col min="7692" max="7692" width="11.5703125" style="228" customWidth="1"/>
    <col min="7693" max="7935" width="9.140625" style="228"/>
    <col min="7936" max="7936" width="9.85546875" style="228" customWidth="1"/>
    <col min="7937" max="7937" width="30" style="228" customWidth="1"/>
    <col min="7938" max="7938" width="8.85546875" style="228" customWidth="1"/>
    <col min="7939" max="7939" width="8.28515625" style="228" customWidth="1"/>
    <col min="7940" max="7940" width="7.7109375" style="228" customWidth="1"/>
    <col min="7941" max="7941" width="8.28515625" style="228" customWidth="1"/>
    <col min="7942" max="7942" width="8" style="228" customWidth="1"/>
    <col min="7943" max="7943" width="6.28515625" style="228" customWidth="1"/>
    <col min="7944" max="7944" width="6.140625" style="228" customWidth="1"/>
    <col min="7945" max="7945" width="7.42578125" style="228" customWidth="1"/>
    <col min="7946" max="7946" width="9" style="228" customWidth="1"/>
    <col min="7947" max="7947" width="7" style="228" customWidth="1"/>
    <col min="7948" max="7948" width="11.5703125" style="228" customWidth="1"/>
    <col min="7949" max="8191" width="9.140625" style="228"/>
    <col min="8192" max="8192" width="9.85546875" style="228" customWidth="1"/>
    <col min="8193" max="8193" width="30" style="228" customWidth="1"/>
    <col min="8194" max="8194" width="8.85546875" style="228" customWidth="1"/>
    <col min="8195" max="8195" width="8.28515625" style="228" customWidth="1"/>
    <col min="8196" max="8196" width="7.7109375" style="228" customWidth="1"/>
    <col min="8197" max="8197" width="8.28515625" style="228" customWidth="1"/>
    <col min="8198" max="8198" width="8" style="228" customWidth="1"/>
    <col min="8199" max="8199" width="6.28515625" style="228" customWidth="1"/>
    <col min="8200" max="8200" width="6.140625" style="228" customWidth="1"/>
    <col min="8201" max="8201" width="7.42578125" style="228" customWidth="1"/>
    <col min="8202" max="8202" width="9" style="228" customWidth="1"/>
    <col min="8203" max="8203" width="7" style="228" customWidth="1"/>
    <col min="8204" max="8204" width="11.5703125" style="228" customWidth="1"/>
    <col min="8205" max="8447" width="9.140625" style="228"/>
    <col min="8448" max="8448" width="9.85546875" style="228" customWidth="1"/>
    <col min="8449" max="8449" width="30" style="228" customWidth="1"/>
    <col min="8450" max="8450" width="8.85546875" style="228" customWidth="1"/>
    <col min="8451" max="8451" width="8.28515625" style="228" customWidth="1"/>
    <col min="8452" max="8452" width="7.7109375" style="228" customWidth="1"/>
    <col min="8453" max="8453" width="8.28515625" style="228" customWidth="1"/>
    <col min="8454" max="8454" width="8" style="228" customWidth="1"/>
    <col min="8455" max="8455" width="6.28515625" style="228" customWidth="1"/>
    <col min="8456" max="8456" width="6.140625" style="228" customWidth="1"/>
    <col min="8457" max="8457" width="7.42578125" style="228" customWidth="1"/>
    <col min="8458" max="8458" width="9" style="228" customWidth="1"/>
    <col min="8459" max="8459" width="7" style="228" customWidth="1"/>
    <col min="8460" max="8460" width="11.5703125" style="228" customWidth="1"/>
    <col min="8461" max="8703" width="9.140625" style="228"/>
    <col min="8704" max="8704" width="9.85546875" style="228" customWidth="1"/>
    <col min="8705" max="8705" width="30" style="228" customWidth="1"/>
    <col min="8706" max="8706" width="8.85546875" style="228" customWidth="1"/>
    <col min="8707" max="8707" width="8.28515625" style="228" customWidth="1"/>
    <col min="8708" max="8708" width="7.7109375" style="228" customWidth="1"/>
    <col min="8709" max="8709" width="8.28515625" style="228" customWidth="1"/>
    <col min="8710" max="8710" width="8" style="228" customWidth="1"/>
    <col min="8711" max="8711" width="6.28515625" style="228" customWidth="1"/>
    <col min="8712" max="8712" width="6.140625" style="228" customWidth="1"/>
    <col min="8713" max="8713" width="7.42578125" style="228" customWidth="1"/>
    <col min="8714" max="8714" width="9" style="228" customWidth="1"/>
    <col min="8715" max="8715" width="7" style="228" customWidth="1"/>
    <col min="8716" max="8716" width="11.5703125" style="228" customWidth="1"/>
    <col min="8717" max="8959" width="9.140625" style="228"/>
    <col min="8960" max="8960" width="9.85546875" style="228" customWidth="1"/>
    <col min="8961" max="8961" width="30" style="228" customWidth="1"/>
    <col min="8962" max="8962" width="8.85546875" style="228" customWidth="1"/>
    <col min="8963" max="8963" width="8.28515625" style="228" customWidth="1"/>
    <col min="8964" max="8964" width="7.7109375" style="228" customWidth="1"/>
    <col min="8965" max="8965" width="8.28515625" style="228" customWidth="1"/>
    <col min="8966" max="8966" width="8" style="228" customWidth="1"/>
    <col min="8967" max="8967" width="6.28515625" style="228" customWidth="1"/>
    <col min="8968" max="8968" width="6.140625" style="228" customWidth="1"/>
    <col min="8969" max="8969" width="7.42578125" style="228" customWidth="1"/>
    <col min="8970" max="8970" width="9" style="228" customWidth="1"/>
    <col min="8971" max="8971" width="7" style="228" customWidth="1"/>
    <col min="8972" max="8972" width="11.5703125" style="228" customWidth="1"/>
    <col min="8973" max="9215" width="9.140625" style="228"/>
    <col min="9216" max="9216" width="9.85546875" style="228" customWidth="1"/>
    <col min="9217" max="9217" width="30" style="228" customWidth="1"/>
    <col min="9218" max="9218" width="8.85546875" style="228" customWidth="1"/>
    <col min="9219" max="9219" width="8.28515625" style="228" customWidth="1"/>
    <col min="9220" max="9220" width="7.7109375" style="228" customWidth="1"/>
    <col min="9221" max="9221" width="8.28515625" style="228" customWidth="1"/>
    <col min="9222" max="9222" width="8" style="228" customWidth="1"/>
    <col min="9223" max="9223" width="6.28515625" style="228" customWidth="1"/>
    <col min="9224" max="9224" width="6.140625" style="228" customWidth="1"/>
    <col min="9225" max="9225" width="7.42578125" style="228" customWidth="1"/>
    <col min="9226" max="9226" width="9" style="228" customWidth="1"/>
    <col min="9227" max="9227" width="7" style="228" customWidth="1"/>
    <col min="9228" max="9228" width="11.5703125" style="228" customWidth="1"/>
    <col min="9229" max="9471" width="9.140625" style="228"/>
    <col min="9472" max="9472" width="9.85546875" style="228" customWidth="1"/>
    <col min="9473" max="9473" width="30" style="228" customWidth="1"/>
    <col min="9474" max="9474" width="8.85546875" style="228" customWidth="1"/>
    <col min="9475" max="9475" width="8.28515625" style="228" customWidth="1"/>
    <col min="9476" max="9476" width="7.7109375" style="228" customWidth="1"/>
    <col min="9477" max="9477" width="8.28515625" style="228" customWidth="1"/>
    <col min="9478" max="9478" width="8" style="228" customWidth="1"/>
    <col min="9479" max="9479" width="6.28515625" style="228" customWidth="1"/>
    <col min="9480" max="9480" width="6.140625" style="228" customWidth="1"/>
    <col min="9481" max="9481" width="7.42578125" style="228" customWidth="1"/>
    <col min="9482" max="9482" width="9" style="228" customWidth="1"/>
    <col min="9483" max="9483" width="7" style="228" customWidth="1"/>
    <col min="9484" max="9484" width="11.5703125" style="228" customWidth="1"/>
    <col min="9485" max="9727" width="9.140625" style="228"/>
    <col min="9728" max="9728" width="9.85546875" style="228" customWidth="1"/>
    <col min="9729" max="9729" width="30" style="228" customWidth="1"/>
    <col min="9730" max="9730" width="8.85546875" style="228" customWidth="1"/>
    <col min="9731" max="9731" width="8.28515625" style="228" customWidth="1"/>
    <col min="9732" max="9732" width="7.7109375" style="228" customWidth="1"/>
    <col min="9733" max="9733" width="8.28515625" style="228" customWidth="1"/>
    <col min="9734" max="9734" width="8" style="228" customWidth="1"/>
    <col min="9735" max="9735" width="6.28515625" style="228" customWidth="1"/>
    <col min="9736" max="9736" width="6.140625" style="228" customWidth="1"/>
    <col min="9737" max="9737" width="7.42578125" style="228" customWidth="1"/>
    <col min="9738" max="9738" width="9" style="228" customWidth="1"/>
    <col min="9739" max="9739" width="7" style="228" customWidth="1"/>
    <col min="9740" max="9740" width="11.5703125" style="228" customWidth="1"/>
    <col min="9741" max="9983" width="9.140625" style="228"/>
    <col min="9984" max="9984" width="9.85546875" style="228" customWidth="1"/>
    <col min="9985" max="9985" width="30" style="228" customWidth="1"/>
    <col min="9986" max="9986" width="8.85546875" style="228" customWidth="1"/>
    <col min="9987" max="9987" width="8.28515625" style="228" customWidth="1"/>
    <col min="9988" max="9988" width="7.7109375" style="228" customWidth="1"/>
    <col min="9989" max="9989" width="8.28515625" style="228" customWidth="1"/>
    <col min="9990" max="9990" width="8" style="228" customWidth="1"/>
    <col min="9991" max="9991" width="6.28515625" style="228" customWidth="1"/>
    <col min="9992" max="9992" width="6.140625" style="228" customWidth="1"/>
    <col min="9993" max="9993" width="7.42578125" style="228" customWidth="1"/>
    <col min="9994" max="9994" width="9" style="228" customWidth="1"/>
    <col min="9995" max="9995" width="7" style="228" customWidth="1"/>
    <col min="9996" max="9996" width="11.5703125" style="228" customWidth="1"/>
    <col min="9997" max="10239" width="9.140625" style="228"/>
    <col min="10240" max="10240" width="9.85546875" style="228" customWidth="1"/>
    <col min="10241" max="10241" width="30" style="228" customWidth="1"/>
    <col min="10242" max="10242" width="8.85546875" style="228" customWidth="1"/>
    <col min="10243" max="10243" width="8.28515625" style="228" customWidth="1"/>
    <col min="10244" max="10244" width="7.7109375" style="228" customWidth="1"/>
    <col min="10245" max="10245" width="8.28515625" style="228" customWidth="1"/>
    <col min="10246" max="10246" width="8" style="228" customWidth="1"/>
    <col min="10247" max="10247" width="6.28515625" style="228" customWidth="1"/>
    <col min="10248" max="10248" width="6.140625" style="228" customWidth="1"/>
    <col min="10249" max="10249" width="7.42578125" style="228" customWidth="1"/>
    <col min="10250" max="10250" width="9" style="228" customWidth="1"/>
    <col min="10251" max="10251" width="7" style="228" customWidth="1"/>
    <col min="10252" max="10252" width="11.5703125" style="228" customWidth="1"/>
    <col min="10253" max="10495" width="9.140625" style="228"/>
    <col min="10496" max="10496" width="9.85546875" style="228" customWidth="1"/>
    <col min="10497" max="10497" width="30" style="228" customWidth="1"/>
    <col min="10498" max="10498" width="8.85546875" style="228" customWidth="1"/>
    <col min="10499" max="10499" width="8.28515625" style="228" customWidth="1"/>
    <col min="10500" max="10500" width="7.7109375" style="228" customWidth="1"/>
    <col min="10501" max="10501" width="8.28515625" style="228" customWidth="1"/>
    <col min="10502" max="10502" width="8" style="228" customWidth="1"/>
    <col min="10503" max="10503" width="6.28515625" style="228" customWidth="1"/>
    <col min="10504" max="10504" width="6.140625" style="228" customWidth="1"/>
    <col min="10505" max="10505" width="7.42578125" style="228" customWidth="1"/>
    <col min="10506" max="10506" width="9" style="228" customWidth="1"/>
    <col min="10507" max="10507" width="7" style="228" customWidth="1"/>
    <col min="10508" max="10508" width="11.5703125" style="228" customWidth="1"/>
    <col min="10509" max="10751" width="9.140625" style="228"/>
    <col min="10752" max="10752" width="9.85546875" style="228" customWidth="1"/>
    <col min="10753" max="10753" width="30" style="228" customWidth="1"/>
    <col min="10754" max="10754" width="8.85546875" style="228" customWidth="1"/>
    <col min="10755" max="10755" width="8.28515625" style="228" customWidth="1"/>
    <col min="10756" max="10756" width="7.7109375" style="228" customWidth="1"/>
    <col min="10757" max="10757" width="8.28515625" style="228" customWidth="1"/>
    <col min="10758" max="10758" width="8" style="228" customWidth="1"/>
    <col min="10759" max="10759" width="6.28515625" style="228" customWidth="1"/>
    <col min="10760" max="10760" width="6.140625" style="228" customWidth="1"/>
    <col min="10761" max="10761" width="7.42578125" style="228" customWidth="1"/>
    <col min="10762" max="10762" width="9" style="228" customWidth="1"/>
    <col min="10763" max="10763" width="7" style="228" customWidth="1"/>
    <col min="10764" max="10764" width="11.5703125" style="228" customWidth="1"/>
    <col min="10765" max="11007" width="9.140625" style="228"/>
    <col min="11008" max="11008" width="9.85546875" style="228" customWidth="1"/>
    <col min="11009" max="11009" width="30" style="228" customWidth="1"/>
    <col min="11010" max="11010" width="8.85546875" style="228" customWidth="1"/>
    <col min="11011" max="11011" width="8.28515625" style="228" customWidth="1"/>
    <col min="11012" max="11012" width="7.7109375" style="228" customWidth="1"/>
    <col min="11013" max="11013" width="8.28515625" style="228" customWidth="1"/>
    <col min="11014" max="11014" width="8" style="228" customWidth="1"/>
    <col min="11015" max="11015" width="6.28515625" style="228" customWidth="1"/>
    <col min="11016" max="11016" width="6.140625" style="228" customWidth="1"/>
    <col min="11017" max="11017" width="7.42578125" style="228" customWidth="1"/>
    <col min="11018" max="11018" width="9" style="228" customWidth="1"/>
    <col min="11019" max="11019" width="7" style="228" customWidth="1"/>
    <col min="11020" max="11020" width="11.5703125" style="228" customWidth="1"/>
    <col min="11021" max="11263" width="9.140625" style="228"/>
    <col min="11264" max="11264" width="9.85546875" style="228" customWidth="1"/>
    <col min="11265" max="11265" width="30" style="228" customWidth="1"/>
    <col min="11266" max="11266" width="8.85546875" style="228" customWidth="1"/>
    <col min="11267" max="11267" width="8.28515625" style="228" customWidth="1"/>
    <col min="11268" max="11268" width="7.7109375" style="228" customWidth="1"/>
    <col min="11269" max="11269" width="8.28515625" style="228" customWidth="1"/>
    <col min="11270" max="11270" width="8" style="228" customWidth="1"/>
    <col min="11271" max="11271" width="6.28515625" style="228" customWidth="1"/>
    <col min="11272" max="11272" width="6.140625" style="228" customWidth="1"/>
    <col min="11273" max="11273" width="7.42578125" style="228" customWidth="1"/>
    <col min="11274" max="11274" width="9" style="228" customWidth="1"/>
    <col min="11275" max="11275" width="7" style="228" customWidth="1"/>
    <col min="11276" max="11276" width="11.5703125" style="228" customWidth="1"/>
    <col min="11277" max="11519" width="9.140625" style="228"/>
    <col min="11520" max="11520" width="9.85546875" style="228" customWidth="1"/>
    <col min="11521" max="11521" width="30" style="228" customWidth="1"/>
    <col min="11522" max="11522" width="8.85546875" style="228" customWidth="1"/>
    <col min="11523" max="11523" width="8.28515625" style="228" customWidth="1"/>
    <col min="11524" max="11524" width="7.7109375" style="228" customWidth="1"/>
    <col min="11525" max="11525" width="8.28515625" style="228" customWidth="1"/>
    <col min="11526" max="11526" width="8" style="228" customWidth="1"/>
    <col min="11527" max="11527" width="6.28515625" style="228" customWidth="1"/>
    <col min="11528" max="11528" width="6.140625" style="228" customWidth="1"/>
    <col min="11529" max="11529" width="7.42578125" style="228" customWidth="1"/>
    <col min="11530" max="11530" width="9" style="228" customWidth="1"/>
    <col min="11531" max="11531" width="7" style="228" customWidth="1"/>
    <col min="11532" max="11532" width="11.5703125" style="228" customWidth="1"/>
    <col min="11533" max="11775" width="9.140625" style="228"/>
    <col min="11776" max="11776" width="9.85546875" style="228" customWidth="1"/>
    <col min="11777" max="11777" width="30" style="228" customWidth="1"/>
    <col min="11778" max="11778" width="8.85546875" style="228" customWidth="1"/>
    <col min="11779" max="11779" width="8.28515625" style="228" customWidth="1"/>
    <col min="11780" max="11780" width="7.7109375" style="228" customWidth="1"/>
    <col min="11781" max="11781" width="8.28515625" style="228" customWidth="1"/>
    <col min="11782" max="11782" width="8" style="228" customWidth="1"/>
    <col min="11783" max="11783" width="6.28515625" style="228" customWidth="1"/>
    <col min="11784" max="11784" width="6.140625" style="228" customWidth="1"/>
    <col min="11785" max="11785" width="7.42578125" style="228" customWidth="1"/>
    <col min="11786" max="11786" width="9" style="228" customWidth="1"/>
    <col min="11787" max="11787" width="7" style="228" customWidth="1"/>
    <col min="11788" max="11788" width="11.5703125" style="228" customWidth="1"/>
    <col min="11789" max="12031" width="9.140625" style="228"/>
    <col min="12032" max="12032" width="9.85546875" style="228" customWidth="1"/>
    <col min="12033" max="12033" width="30" style="228" customWidth="1"/>
    <col min="12034" max="12034" width="8.85546875" style="228" customWidth="1"/>
    <col min="12035" max="12035" width="8.28515625" style="228" customWidth="1"/>
    <col min="12036" max="12036" width="7.7109375" style="228" customWidth="1"/>
    <col min="12037" max="12037" width="8.28515625" style="228" customWidth="1"/>
    <col min="12038" max="12038" width="8" style="228" customWidth="1"/>
    <col min="12039" max="12039" width="6.28515625" style="228" customWidth="1"/>
    <col min="12040" max="12040" width="6.140625" style="228" customWidth="1"/>
    <col min="12041" max="12041" width="7.42578125" style="228" customWidth="1"/>
    <col min="12042" max="12042" width="9" style="228" customWidth="1"/>
    <col min="12043" max="12043" width="7" style="228" customWidth="1"/>
    <col min="12044" max="12044" width="11.5703125" style="228" customWidth="1"/>
    <col min="12045" max="12287" width="9.140625" style="228"/>
    <col min="12288" max="12288" width="9.85546875" style="228" customWidth="1"/>
    <col min="12289" max="12289" width="30" style="228" customWidth="1"/>
    <col min="12290" max="12290" width="8.85546875" style="228" customWidth="1"/>
    <col min="12291" max="12291" width="8.28515625" style="228" customWidth="1"/>
    <col min="12292" max="12292" width="7.7109375" style="228" customWidth="1"/>
    <col min="12293" max="12293" width="8.28515625" style="228" customWidth="1"/>
    <col min="12294" max="12294" width="8" style="228" customWidth="1"/>
    <col min="12295" max="12295" width="6.28515625" style="228" customWidth="1"/>
    <col min="12296" max="12296" width="6.140625" style="228" customWidth="1"/>
    <col min="12297" max="12297" width="7.42578125" style="228" customWidth="1"/>
    <col min="12298" max="12298" width="9" style="228" customWidth="1"/>
    <col min="12299" max="12299" width="7" style="228" customWidth="1"/>
    <col min="12300" max="12300" width="11.5703125" style="228" customWidth="1"/>
    <col min="12301" max="12543" width="9.140625" style="228"/>
    <col min="12544" max="12544" width="9.85546875" style="228" customWidth="1"/>
    <col min="12545" max="12545" width="30" style="228" customWidth="1"/>
    <col min="12546" max="12546" width="8.85546875" style="228" customWidth="1"/>
    <col min="12547" max="12547" width="8.28515625" style="228" customWidth="1"/>
    <col min="12548" max="12548" width="7.7109375" style="228" customWidth="1"/>
    <col min="12549" max="12549" width="8.28515625" style="228" customWidth="1"/>
    <col min="12550" max="12550" width="8" style="228" customWidth="1"/>
    <col min="12551" max="12551" width="6.28515625" style="228" customWidth="1"/>
    <col min="12552" max="12552" width="6.140625" style="228" customWidth="1"/>
    <col min="12553" max="12553" width="7.42578125" style="228" customWidth="1"/>
    <col min="12554" max="12554" width="9" style="228" customWidth="1"/>
    <col min="12555" max="12555" width="7" style="228" customWidth="1"/>
    <col min="12556" max="12556" width="11.5703125" style="228" customWidth="1"/>
    <col min="12557" max="12799" width="9.140625" style="228"/>
    <col min="12800" max="12800" width="9.85546875" style="228" customWidth="1"/>
    <col min="12801" max="12801" width="30" style="228" customWidth="1"/>
    <col min="12802" max="12802" width="8.85546875" style="228" customWidth="1"/>
    <col min="12803" max="12803" width="8.28515625" style="228" customWidth="1"/>
    <col min="12804" max="12804" width="7.7109375" style="228" customWidth="1"/>
    <col min="12805" max="12805" width="8.28515625" style="228" customWidth="1"/>
    <col min="12806" max="12806" width="8" style="228" customWidth="1"/>
    <col min="12807" max="12807" width="6.28515625" style="228" customWidth="1"/>
    <col min="12808" max="12808" width="6.140625" style="228" customWidth="1"/>
    <col min="12809" max="12809" width="7.42578125" style="228" customWidth="1"/>
    <col min="12810" max="12810" width="9" style="228" customWidth="1"/>
    <col min="12811" max="12811" width="7" style="228" customWidth="1"/>
    <col min="12812" max="12812" width="11.5703125" style="228" customWidth="1"/>
    <col min="12813" max="13055" width="9.140625" style="228"/>
    <col min="13056" max="13056" width="9.85546875" style="228" customWidth="1"/>
    <col min="13057" max="13057" width="30" style="228" customWidth="1"/>
    <col min="13058" max="13058" width="8.85546875" style="228" customWidth="1"/>
    <col min="13059" max="13059" width="8.28515625" style="228" customWidth="1"/>
    <col min="13060" max="13060" width="7.7109375" style="228" customWidth="1"/>
    <col min="13061" max="13061" width="8.28515625" style="228" customWidth="1"/>
    <col min="13062" max="13062" width="8" style="228" customWidth="1"/>
    <col min="13063" max="13063" width="6.28515625" style="228" customWidth="1"/>
    <col min="13064" max="13064" width="6.140625" style="228" customWidth="1"/>
    <col min="13065" max="13065" width="7.42578125" style="228" customWidth="1"/>
    <col min="13066" max="13066" width="9" style="228" customWidth="1"/>
    <col min="13067" max="13067" width="7" style="228" customWidth="1"/>
    <col min="13068" max="13068" width="11.5703125" style="228" customWidth="1"/>
    <col min="13069" max="13311" width="9.140625" style="228"/>
    <col min="13312" max="13312" width="9.85546875" style="228" customWidth="1"/>
    <col min="13313" max="13313" width="30" style="228" customWidth="1"/>
    <col min="13314" max="13314" width="8.85546875" style="228" customWidth="1"/>
    <col min="13315" max="13315" width="8.28515625" style="228" customWidth="1"/>
    <col min="13316" max="13316" width="7.7109375" style="228" customWidth="1"/>
    <col min="13317" max="13317" width="8.28515625" style="228" customWidth="1"/>
    <col min="13318" max="13318" width="8" style="228" customWidth="1"/>
    <col min="13319" max="13319" width="6.28515625" style="228" customWidth="1"/>
    <col min="13320" max="13320" width="6.140625" style="228" customWidth="1"/>
    <col min="13321" max="13321" width="7.42578125" style="228" customWidth="1"/>
    <col min="13322" max="13322" width="9" style="228" customWidth="1"/>
    <col min="13323" max="13323" width="7" style="228" customWidth="1"/>
    <col min="13324" max="13324" width="11.5703125" style="228" customWidth="1"/>
    <col min="13325" max="13567" width="9.140625" style="228"/>
    <col min="13568" max="13568" width="9.85546875" style="228" customWidth="1"/>
    <col min="13569" max="13569" width="30" style="228" customWidth="1"/>
    <col min="13570" max="13570" width="8.85546875" style="228" customWidth="1"/>
    <col min="13571" max="13571" width="8.28515625" style="228" customWidth="1"/>
    <col min="13572" max="13572" width="7.7109375" style="228" customWidth="1"/>
    <col min="13573" max="13573" width="8.28515625" style="228" customWidth="1"/>
    <col min="13574" max="13574" width="8" style="228" customWidth="1"/>
    <col min="13575" max="13575" width="6.28515625" style="228" customWidth="1"/>
    <col min="13576" max="13576" width="6.140625" style="228" customWidth="1"/>
    <col min="13577" max="13577" width="7.42578125" style="228" customWidth="1"/>
    <col min="13578" max="13578" width="9" style="228" customWidth="1"/>
    <col min="13579" max="13579" width="7" style="228" customWidth="1"/>
    <col min="13580" max="13580" width="11.5703125" style="228" customWidth="1"/>
    <col min="13581" max="13823" width="9.140625" style="228"/>
    <col min="13824" max="13824" width="9.85546875" style="228" customWidth="1"/>
    <col min="13825" max="13825" width="30" style="228" customWidth="1"/>
    <col min="13826" max="13826" width="8.85546875" style="228" customWidth="1"/>
    <col min="13827" max="13827" width="8.28515625" style="228" customWidth="1"/>
    <col min="13828" max="13828" width="7.7109375" style="228" customWidth="1"/>
    <col min="13829" max="13829" width="8.28515625" style="228" customWidth="1"/>
    <col min="13830" max="13830" width="8" style="228" customWidth="1"/>
    <col min="13831" max="13831" width="6.28515625" style="228" customWidth="1"/>
    <col min="13832" max="13832" width="6.140625" style="228" customWidth="1"/>
    <col min="13833" max="13833" width="7.42578125" style="228" customWidth="1"/>
    <col min="13834" max="13834" width="9" style="228" customWidth="1"/>
    <col min="13835" max="13835" width="7" style="228" customWidth="1"/>
    <col min="13836" max="13836" width="11.5703125" style="228" customWidth="1"/>
    <col min="13837" max="14079" width="9.140625" style="228"/>
    <col min="14080" max="14080" width="9.85546875" style="228" customWidth="1"/>
    <col min="14081" max="14081" width="30" style="228" customWidth="1"/>
    <col min="14082" max="14082" width="8.85546875" style="228" customWidth="1"/>
    <col min="14083" max="14083" width="8.28515625" style="228" customWidth="1"/>
    <col min="14084" max="14084" width="7.7109375" style="228" customWidth="1"/>
    <col min="14085" max="14085" width="8.28515625" style="228" customWidth="1"/>
    <col min="14086" max="14086" width="8" style="228" customWidth="1"/>
    <col min="14087" max="14087" width="6.28515625" style="228" customWidth="1"/>
    <col min="14088" max="14088" width="6.140625" style="228" customWidth="1"/>
    <col min="14089" max="14089" width="7.42578125" style="228" customWidth="1"/>
    <col min="14090" max="14090" width="9" style="228" customWidth="1"/>
    <col min="14091" max="14091" width="7" style="228" customWidth="1"/>
    <col min="14092" max="14092" width="11.5703125" style="228" customWidth="1"/>
    <col min="14093" max="14335" width="9.140625" style="228"/>
    <col min="14336" max="14336" width="9.85546875" style="228" customWidth="1"/>
    <col min="14337" max="14337" width="30" style="228" customWidth="1"/>
    <col min="14338" max="14338" width="8.85546875" style="228" customWidth="1"/>
    <col min="14339" max="14339" width="8.28515625" style="228" customWidth="1"/>
    <col min="14340" max="14340" width="7.7109375" style="228" customWidth="1"/>
    <col min="14341" max="14341" width="8.28515625" style="228" customWidth="1"/>
    <col min="14342" max="14342" width="8" style="228" customWidth="1"/>
    <col min="14343" max="14343" width="6.28515625" style="228" customWidth="1"/>
    <col min="14344" max="14344" width="6.140625" style="228" customWidth="1"/>
    <col min="14345" max="14345" width="7.42578125" style="228" customWidth="1"/>
    <col min="14346" max="14346" width="9" style="228" customWidth="1"/>
    <col min="14347" max="14347" width="7" style="228" customWidth="1"/>
    <col min="14348" max="14348" width="11.5703125" style="228" customWidth="1"/>
    <col min="14349" max="14591" width="9.140625" style="228"/>
    <col min="14592" max="14592" width="9.85546875" style="228" customWidth="1"/>
    <col min="14593" max="14593" width="30" style="228" customWidth="1"/>
    <col min="14594" max="14594" width="8.85546875" style="228" customWidth="1"/>
    <col min="14595" max="14595" width="8.28515625" style="228" customWidth="1"/>
    <col min="14596" max="14596" width="7.7109375" style="228" customWidth="1"/>
    <col min="14597" max="14597" width="8.28515625" style="228" customWidth="1"/>
    <col min="14598" max="14598" width="8" style="228" customWidth="1"/>
    <col min="14599" max="14599" width="6.28515625" style="228" customWidth="1"/>
    <col min="14600" max="14600" width="6.140625" style="228" customWidth="1"/>
    <col min="14601" max="14601" width="7.42578125" style="228" customWidth="1"/>
    <col min="14602" max="14602" width="9" style="228" customWidth="1"/>
    <col min="14603" max="14603" width="7" style="228" customWidth="1"/>
    <col min="14604" max="14604" width="11.5703125" style="228" customWidth="1"/>
    <col min="14605" max="14847" width="9.140625" style="228"/>
    <col min="14848" max="14848" width="9.85546875" style="228" customWidth="1"/>
    <col min="14849" max="14849" width="30" style="228" customWidth="1"/>
    <col min="14850" max="14850" width="8.85546875" style="228" customWidth="1"/>
    <col min="14851" max="14851" width="8.28515625" style="228" customWidth="1"/>
    <col min="14852" max="14852" width="7.7109375" style="228" customWidth="1"/>
    <col min="14853" max="14853" width="8.28515625" style="228" customWidth="1"/>
    <col min="14854" max="14854" width="8" style="228" customWidth="1"/>
    <col min="14855" max="14855" width="6.28515625" style="228" customWidth="1"/>
    <col min="14856" max="14856" width="6.140625" style="228" customWidth="1"/>
    <col min="14857" max="14857" width="7.42578125" style="228" customWidth="1"/>
    <col min="14858" max="14858" width="9" style="228" customWidth="1"/>
    <col min="14859" max="14859" width="7" style="228" customWidth="1"/>
    <col min="14860" max="14860" width="11.5703125" style="228" customWidth="1"/>
    <col min="14861" max="15103" width="9.140625" style="228"/>
    <col min="15104" max="15104" width="9.85546875" style="228" customWidth="1"/>
    <col min="15105" max="15105" width="30" style="228" customWidth="1"/>
    <col min="15106" max="15106" width="8.85546875" style="228" customWidth="1"/>
    <col min="15107" max="15107" width="8.28515625" style="228" customWidth="1"/>
    <col min="15108" max="15108" width="7.7109375" style="228" customWidth="1"/>
    <col min="15109" max="15109" width="8.28515625" style="228" customWidth="1"/>
    <col min="15110" max="15110" width="8" style="228" customWidth="1"/>
    <col min="15111" max="15111" width="6.28515625" style="228" customWidth="1"/>
    <col min="15112" max="15112" width="6.140625" style="228" customWidth="1"/>
    <col min="15113" max="15113" width="7.42578125" style="228" customWidth="1"/>
    <col min="15114" max="15114" width="9" style="228" customWidth="1"/>
    <col min="15115" max="15115" width="7" style="228" customWidth="1"/>
    <col min="15116" max="15116" width="11.5703125" style="228" customWidth="1"/>
    <col min="15117" max="15359" width="9.140625" style="228"/>
    <col min="15360" max="15360" width="9.85546875" style="228" customWidth="1"/>
    <col min="15361" max="15361" width="30" style="228" customWidth="1"/>
    <col min="15362" max="15362" width="8.85546875" style="228" customWidth="1"/>
    <col min="15363" max="15363" width="8.28515625" style="228" customWidth="1"/>
    <col min="15364" max="15364" width="7.7109375" style="228" customWidth="1"/>
    <col min="15365" max="15365" width="8.28515625" style="228" customWidth="1"/>
    <col min="15366" max="15366" width="8" style="228" customWidth="1"/>
    <col min="15367" max="15367" width="6.28515625" style="228" customWidth="1"/>
    <col min="15368" max="15368" width="6.140625" style="228" customWidth="1"/>
    <col min="15369" max="15369" width="7.42578125" style="228" customWidth="1"/>
    <col min="15370" max="15370" width="9" style="228" customWidth="1"/>
    <col min="15371" max="15371" width="7" style="228" customWidth="1"/>
    <col min="15372" max="15372" width="11.5703125" style="228" customWidth="1"/>
    <col min="15373" max="15615" width="9.140625" style="228"/>
    <col min="15616" max="15616" width="9.85546875" style="228" customWidth="1"/>
    <col min="15617" max="15617" width="30" style="228" customWidth="1"/>
    <col min="15618" max="15618" width="8.85546875" style="228" customWidth="1"/>
    <col min="15619" max="15619" width="8.28515625" style="228" customWidth="1"/>
    <col min="15620" max="15620" width="7.7109375" style="228" customWidth="1"/>
    <col min="15621" max="15621" width="8.28515625" style="228" customWidth="1"/>
    <col min="15622" max="15622" width="8" style="228" customWidth="1"/>
    <col min="15623" max="15623" width="6.28515625" style="228" customWidth="1"/>
    <col min="15624" max="15624" width="6.140625" style="228" customWidth="1"/>
    <col min="15625" max="15625" width="7.42578125" style="228" customWidth="1"/>
    <col min="15626" max="15626" width="9" style="228" customWidth="1"/>
    <col min="15627" max="15627" width="7" style="228" customWidth="1"/>
    <col min="15628" max="15628" width="11.5703125" style="228" customWidth="1"/>
    <col min="15629" max="15871" width="9.140625" style="228"/>
    <col min="15872" max="15872" width="9.85546875" style="228" customWidth="1"/>
    <col min="15873" max="15873" width="30" style="228" customWidth="1"/>
    <col min="15874" max="15874" width="8.85546875" style="228" customWidth="1"/>
    <col min="15875" max="15875" width="8.28515625" style="228" customWidth="1"/>
    <col min="15876" max="15876" width="7.7109375" style="228" customWidth="1"/>
    <col min="15877" max="15877" width="8.28515625" style="228" customWidth="1"/>
    <col min="15878" max="15878" width="8" style="228" customWidth="1"/>
    <col min="15879" max="15879" width="6.28515625" style="228" customWidth="1"/>
    <col min="15880" max="15880" width="6.140625" style="228" customWidth="1"/>
    <col min="15881" max="15881" width="7.42578125" style="228" customWidth="1"/>
    <col min="15882" max="15882" width="9" style="228" customWidth="1"/>
    <col min="15883" max="15883" width="7" style="228" customWidth="1"/>
    <col min="15884" max="15884" width="11.5703125" style="228" customWidth="1"/>
    <col min="15885" max="16127" width="9.140625" style="228"/>
    <col min="16128" max="16128" width="9.85546875" style="228" customWidth="1"/>
    <col min="16129" max="16129" width="30" style="228" customWidth="1"/>
    <col min="16130" max="16130" width="8.85546875" style="228" customWidth="1"/>
    <col min="16131" max="16131" width="8.28515625" style="228" customWidth="1"/>
    <col min="16132" max="16132" width="7.7109375" style="228" customWidth="1"/>
    <col min="16133" max="16133" width="8.28515625" style="228" customWidth="1"/>
    <col min="16134" max="16134" width="8" style="228" customWidth="1"/>
    <col min="16135" max="16135" width="6.28515625" style="228" customWidth="1"/>
    <col min="16136" max="16136" width="6.140625" style="228" customWidth="1"/>
    <col min="16137" max="16137" width="7.42578125" style="228" customWidth="1"/>
    <col min="16138" max="16138" width="9" style="228" customWidth="1"/>
    <col min="16139" max="16139" width="7" style="228" customWidth="1"/>
    <col min="16140" max="16140" width="11.5703125" style="228" customWidth="1"/>
    <col min="16141" max="16384" width="9.140625" style="228"/>
  </cols>
  <sheetData>
    <row r="1" spans="1:13" ht="14.25" customHeight="1">
      <c r="J1" s="1059" t="s">
        <v>332</v>
      </c>
      <c r="K1" s="1059"/>
      <c r="L1" s="1059"/>
      <c r="M1" s="230"/>
    </row>
    <row r="2" spans="1:13" ht="22.9" customHeight="1">
      <c r="J2" s="1040" t="s">
        <v>25</v>
      </c>
      <c r="K2" s="1040"/>
      <c r="L2" s="1040"/>
      <c r="M2" s="231"/>
    </row>
    <row r="3" spans="1:13" ht="14.25" customHeight="1">
      <c r="J3" s="1038" t="s">
        <v>385</v>
      </c>
      <c r="K3" s="1038"/>
      <c r="L3" s="1038"/>
      <c r="M3" s="232"/>
    </row>
    <row r="4" spans="1:13" ht="18.75" customHeight="1">
      <c r="A4" s="1060" t="s">
        <v>26</v>
      </c>
      <c r="B4" s="1060"/>
      <c r="C4" s="1060"/>
      <c r="D4" s="1060"/>
      <c r="E4" s="1060"/>
      <c r="F4" s="1060"/>
      <c r="G4" s="1060"/>
      <c r="H4" s="1060"/>
      <c r="I4" s="1060"/>
      <c r="J4" s="1060"/>
      <c r="K4" s="1060"/>
      <c r="L4" s="1060"/>
    </row>
    <row r="5" spans="1:13" ht="12.6" customHeight="1">
      <c r="A5" s="1061"/>
      <c r="B5" s="1061"/>
      <c r="C5" s="1061"/>
      <c r="D5" s="1061"/>
      <c r="E5" s="1061"/>
      <c r="F5" s="1061"/>
      <c r="G5" s="1061"/>
      <c r="H5" s="1061"/>
      <c r="I5" s="1061"/>
      <c r="J5" s="1061"/>
      <c r="K5" s="1061"/>
      <c r="L5" s="1061"/>
    </row>
    <row r="6" spans="1:13" ht="15.75" customHeight="1">
      <c r="A6" s="1062" t="s">
        <v>337</v>
      </c>
      <c r="B6" s="1062"/>
      <c r="C6" s="1062"/>
      <c r="D6" s="1062"/>
      <c r="E6" s="1062"/>
      <c r="F6" s="1062"/>
      <c r="G6" s="1062"/>
      <c r="H6" s="1062"/>
      <c r="I6" s="1062"/>
      <c r="J6" s="1062"/>
      <c r="K6" s="1062"/>
      <c r="L6" s="1062"/>
    </row>
    <row r="7" spans="1:13" ht="11.25" customHeight="1">
      <c r="A7" s="1061"/>
      <c r="B7" s="1061"/>
      <c r="C7" s="1061"/>
      <c r="D7" s="1061"/>
      <c r="E7" s="1061"/>
      <c r="F7" s="1061"/>
      <c r="G7" s="1061"/>
      <c r="H7" s="1061"/>
      <c r="I7" s="1061"/>
      <c r="J7" s="1061"/>
      <c r="K7" s="1061"/>
      <c r="L7" s="1061"/>
    </row>
    <row r="8" spans="1:13" ht="17.25" customHeight="1">
      <c r="A8" s="233"/>
      <c r="B8" s="233"/>
      <c r="C8" s="1080" t="s">
        <v>499</v>
      </c>
      <c r="D8" s="1080"/>
      <c r="E8" s="1080"/>
      <c r="F8" s="1080"/>
      <c r="G8" s="1080"/>
      <c r="H8" s="233"/>
      <c r="I8" s="233"/>
      <c r="J8" s="233"/>
      <c r="K8" s="233"/>
      <c r="L8" s="233"/>
    </row>
    <row r="9" spans="1:13" ht="13.9" customHeight="1">
      <c r="A9" s="156"/>
      <c r="B9" s="352"/>
      <c r="C9" s="1093" t="s">
        <v>121</v>
      </c>
      <c r="D9" s="1093"/>
      <c r="E9" s="1093"/>
      <c r="F9" s="1093"/>
      <c r="G9" s="157"/>
      <c r="H9" s="234"/>
      <c r="I9" s="235"/>
      <c r="J9" s="235"/>
      <c r="K9" s="235"/>
      <c r="L9" s="156" t="s">
        <v>27</v>
      </c>
    </row>
    <row r="10" spans="1:13" ht="17.25" customHeight="1">
      <c r="A10" s="1037" t="s">
        <v>502</v>
      </c>
      <c r="B10" s="1037"/>
      <c r="C10" s="1037"/>
      <c r="D10" s="1037"/>
      <c r="E10" s="1037"/>
      <c r="F10" s="1037"/>
      <c r="G10" s="1037"/>
      <c r="H10" s="1037"/>
      <c r="I10" s="1037"/>
      <c r="J10" s="235"/>
      <c r="K10" s="235"/>
      <c r="L10" s="158" t="s">
        <v>392</v>
      </c>
    </row>
    <row r="11" spans="1:13" ht="17.25" customHeight="1">
      <c r="A11" s="1037" t="s">
        <v>503</v>
      </c>
      <c r="B11" s="1037"/>
      <c r="C11" s="1037"/>
      <c r="D11" s="1037"/>
      <c r="E11" s="1037"/>
      <c r="F11" s="1037"/>
      <c r="G11" s="1037"/>
      <c r="H11" s="1037"/>
      <c r="I11" s="1037"/>
      <c r="J11" s="235"/>
      <c r="K11" s="235"/>
      <c r="L11" s="158" t="s">
        <v>393</v>
      </c>
    </row>
    <row r="12" spans="1:13" ht="17.25" customHeight="1">
      <c r="A12" s="1037" t="s">
        <v>504</v>
      </c>
      <c r="B12" s="1037"/>
      <c r="C12" s="1037"/>
      <c r="D12" s="1037"/>
      <c r="E12" s="1037"/>
      <c r="F12" s="1037"/>
      <c r="G12" s="1037"/>
      <c r="H12" s="1037"/>
      <c r="I12" s="1037"/>
      <c r="J12" s="235"/>
      <c r="K12" s="235"/>
      <c r="L12" s="158" t="s">
        <v>394</v>
      </c>
    </row>
    <row r="13" spans="1:13" ht="17.25" customHeight="1">
      <c r="A13" s="876" t="s">
        <v>506</v>
      </c>
      <c r="B13" s="877"/>
      <c r="C13" s="877"/>
      <c r="D13" s="877"/>
      <c r="E13" s="877"/>
      <c r="F13" s="877"/>
      <c r="G13" s="236"/>
      <c r="H13" s="236"/>
      <c r="I13" s="875"/>
      <c r="J13" s="235"/>
      <c r="K13" s="235"/>
      <c r="L13" s="158" t="s">
        <v>28</v>
      </c>
    </row>
    <row r="14" spans="1:13" ht="17.25" customHeight="1">
      <c r="A14" s="1036" t="s">
        <v>505</v>
      </c>
      <c r="B14" s="1036"/>
      <c r="C14" s="1036"/>
      <c r="D14" s="1036"/>
      <c r="E14" s="1036"/>
      <c r="F14" s="1036"/>
      <c r="G14" s="1036"/>
      <c r="H14" s="1036"/>
      <c r="I14" s="1036"/>
      <c r="J14" s="205"/>
      <c r="K14" s="205"/>
      <c r="L14" s="348" t="s">
        <v>501</v>
      </c>
    </row>
    <row r="15" spans="1:13" s="319" customFormat="1" ht="12" customHeight="1" thickBot="1">
      <c r="A15" s="353"/>
      <c r="B15" s="354"/>
      <c r="C15" s="355"/>
      <c r="D15" s="355"/>
      <c r="E15" s="355"/>
      <c r="F15" s="355"/>
      <c r="G15" s="317"/>
      <c r="H15" s="317"/>
      <c r="I15" s="318"/>
      <c r="J15" s="356"/>
      <c r="K15" s="356"/>
      <c r="L15" s="356"/>
    </row>
    <row r="16" spans="1:13" s="229" customFormat="1" ht="13.15" customHeight="1">
      <c r="A16" s="1049" t="s">
        <v>29</v>
      </c>
      <c r="B16" s="1052" t="s">
        <v>30</v>
      </c>
      <c r="C16" s="1052" t="s">
        <v>31</v>
      </c>
      <c r="D16" s="1098" t="s">
        <v>32</v>
      </c>
      <c r="E16" s="1098"/>
      <c r="F16" s="1098"/>
      <c r="G16" s="1098" t="s">
        <v>33</v>
      </c>
      <c r="H16" s="1098"/>
      <c r="I16" s="1098"/>
      <c r="J16" s="1094" t="s">
        <v>34</v>
      </c>
      <c r="K16" s="1094"/>
      <c r="L16" s="1095"/>
    </row>
    <row r="17" spans="1:12" s="229" customFormat="1" ht="45.75" customHeight="1">
      <c r="A17" s="1050"/>
      <c r="B17" s="1053"/>
      <c r="C17" s="1053"/>
      <c r="D17" s="1099"/>
      <c r="E17" s="1099"/>
      <c r="F17" s="1099"/>
      <c r="G17" s="1099"/>
      <c r="H17" s="1099"/>
      <c r="I17" s="1099"/>
      <c r="J17" s="1096"/>
      <c r="K17" s="1096"/>
      <c r="L17" s="1097"/>
    </row>
    <row r="18" spans="1:12" s="229" customFormat="1" ht="55.5" customHeight="1" thickBot="1">
      <c r="A18" s="1050"/>
      <c r="B18" s="1053"/>
      <c r="C18" s="1053"/>
      <c r="D18" s="237" t="s">
        <v>35</v>
      </c>
      <c r="E18" s="237" t="s">
        <v>36</v>
      </c>
      <c r="F18" s="237" t="s">
        <v>37</v>
      </c>
      <c r="G18" s="237" t="s">
        <v>35</v>
      </c>
      <c r="H18" s="237" t="s">
        <v>36</v>
      </c>
      <c r="I18" s="237" t="s">
        <v>37</v>
      </c>
      <c r="J18" s="237" t="s">
        <v>35</v>
      </c>
      <c r="K18" s="237" t="s">
        <v>36</v>
      </c>
      <c r="L18" s="357" t="s">
        <v>37</v>
      </c>
    </row>
    <row r="19" spans="1:12" s="246" customFormat="1" ht="12.6" customHeight="1">
      <c r="A19" s="358">
        <v>1</v>
      </c>
      <c r="B19" s="359">
        <v>2</v>
      </c>
      <c r="C19" s="272">
        <v>3</v>
      </c>
      <c r="D19" s="265">
        <v>4</v>
      </c>
      <c r="E19" s="265">
        <v>5</v>
      </c>
      <c r="F19" s="265">
        <v>6</v>
      </c>
      <c r="G19" s="265">
        <v>7</v>
      </c>
      <c r="H19" s="265">
        <v>8</v>
      </c>
      <c r="I19" s="265">
        <v>9</v>
      </c>
      <c r="J19" s="265">
        <v>10</v>
      </c>
      <c r="K19" s="360">
        <v>11</v>
      </c>
      <c r="L19" s="361">
        <v>12</v>
      </c>
    </row>
    <row r="20" spans="1:12" ht="16.5" customHeight="1">
      <c r="A20" s="362" t="s">
        <v>103</v>
      </c>
      <c r="B20" s="363">
        <v>100</v>
      </c>
      <c r="C20" s="364" t="s">
        <v>38</v>
      </c>
      <c r="D20" s="887">
        <f t="shared" ref="D20:E20" si="0">D21+D30+D34+D35+D38+D39+D40+D41</f>
        <v>2594.1999999999998</v>
      </c>
      <c r="E20" s="887">
        <f t="shared" si="0"/>
        <v>2594.1999999999998</v>
      </c>
      <c r="F20" s="887">
        <f>F21+F30+F34+F35+F38+F39+F40+F41+F76</f>
        <v>2594.1999999999998</v>
      </c>
      <c r="G20" s="365">
        <f t="shared" ref="G20:K20" si="1">G21+G30+G34+G35+G38+G39+G40+G41</f>
        <v>0</v>
      </c>
      <c r="H20" s="365">
        <f t="shared" si="1"/>
        <v>0</v>
      </c>
      <c r="I20" s="365">
        <f>I21+I30+I34+I35+I38+I39+I40+I41+I76</f>
        <v>0</v>
      </c>
      <c r="J20" s="365">
        <f t="shared" si="1"/>
        <v>2594.1999999999998</v>
      </c>
      <c r="K20" s="365">
        <f t="shared" si="1"/>
        <v>2594.1999999999998</v>
      </c>
      <c r="L20" s="365">
        <f>L21+L30+L34+L35+L38+L39+L40+L41+L76</f>
        <v>2594.1999999999998</v>
      </c>
    </row>
    <row r="21" spans="1:12" ht="16.5" customHeight="1">
      <c r="A21" s="366" t="s">
        <v>107</v>
      </c>
      <c r="B21" s="367">
        <v>110</v>
      </c>
      <c r="C21" s="368" t="s">
        <v>38</v>
      </c>
      <c r="D21" s="888">
        <f>D22+D23+D24</f>
        <v>2594.1999999999998</v>
      </c>
      <c r="E21" s="888">
        <f t="shared" ref="E21:F21" si="2">E22+E23+E24</f>
        <v>2594.1999999999998</v>
      </c>
      <c r="F21" s="888">
        <f t="shared" si="2"/>
        <v>2594.1999999999998</v>
      </c>
      <c r="G21" s="369">
        <f t="shared" ref="G21:L21" si="3">G22+G23+G24</f>
        <v>0</v>
      </c>
      <c r="H21" s="369">
        <f t="shared" si="3"/>
        <v>0</v>
      </c>
      <c r="I21" s="369">
        <f t="shared" si="3"/>
        <v>0</v>
      </c>
      <c r="J21" s="369">
        <f t="shared" si="3"/>
        <v>2594.1999999999998</v>
      </c>
      <c r="K21" s="369">
        <f t="shared" si="3"/>
        <v>2594.1999999999998</v>
      </c>
      <c r="L21" s="370">
        <f t="shared" si="3"/>
        <v>2594.1999999999998</v>
      </c>
    </row>
    <row r="22" spans="1:12" ht="25.5" customHeight="1">
      <c r="A22" s="371" t="s">
        <v>100</v>
      </c>
      <c r="B22" s="372">
        <v>111</v>
      </c>
      <c r="C22" s="265" t="s">
        <v>38</v>
      </c>
      <c r="D22" s="349">
        <v>2594.1999999999998</v>
      </c>
      <c r="E22" s="349">
        <v>2594.1999999999998</v>
      </c>
      <c r="F22" s="349">
        <v>2594.1999999999998</v>
      </c>
      <c r="G22" s="349"/>
      <c r="H22" s="349"/>
      <c r="I22" s="349"/>
      <c r="J22" s="373">
        <f t="shared" ref="J22:L23" si="4">D22+G22</f>
        <v>2594.1999999999998</v>
      </c>
      <c r="K22" s="373">
        <f t="shared" si="4"/>
        <v>2594.1999999999998</v>
      </c>
      <c r="L22" s="374">
        <f t="shared" si="4"/>
        <v>2594.1999999999998</v>
      </c>
    </row>
    <row r="23" spans="1:12" ht="37.5" customHeight="1">
      <c r="A23" s="371" t="s">
        <v>220</v>
      </c>
      <c r="B23" s="372">
        <v>112</v>
      </c>
      <c r="C23" s="265" t="s">
        <v>38</v>
      </c>
      <c r="D23" s="889"/>
      <c r="E23" s="889"/>
      <c r="F23" s="889"/>
      <c r="G23" s="349"/>
      <c r="H23" s="349"/>
      <c r="I23" s="349"/>
      <c r="J23" s="373">
        <f t="shared" si="4"/>
        <v>0</v>
      </c>
      <c r="K23" s="373">
        <f t="shared" si="4"/>
        <v>0</v>
      </c>
      <c r="L23" s="374">
        <f t="shared" si="4"/>
        <v>0</v>
      </c>
    </row>
    <row r="24" spans="1:12" ht="24" hidden="1" customHeight="1">
      <c r="A24" s="371" t="s">
        <v>104</v>
      </c>
      <c r="B24" s="372">
        <v>113</v>
      </c>
      <c r="C24" s="265" t="s">
        <v>38</v>
      </c>
      <c r="D24" s="890">
        <f>D25+D26+D27+D28+D29</f>
        <v>0</v>
      </c>
      <c r="E24" s="890">
        <f t="shared" ref="E24:F24" si="5">E25+E26+E27+E28+E29</f>
        <v>0</v>
      </c>
      <c r="F24" s="890">
        <f t="shared" si="5"/>
        <v>0</v>
      </c>
      <c r="G24" s="320">
        <f t="shared" ref="G24:L24" si="6">G25+G26+G27+G28+G29</f>
        <v>0</v>
      </c>
      <c r="H24" s="320">
        <f t="shared" si="6"/>
        <v>0</v>
      </c>
      <c r="I24" s="320">
        <f t="shared" si="6"/>
        <v>0</v>
      </c>
      <c r="J24" s="320">
        <f t="shared" si="6"/>
        <v>0</v>
      </c>
      <c r="K24" s="320">
        <f t="shared" si="6"/>
        <v>0</v>
      </c>
      <c r="L24" s="375">
        <f t="shared" si="6"/>
        <v>0</v>
      </c>
    </row>
    <row r="25" spans="1:12" ht="14.25" hidden="1" customHeight="1">
      <c r="A25" s="376" t="s">
        <v>105</v>
      </c>
      <c r="B25" s="372">
        <v>114</v>
      </c>
      <c r="C25" s="265" t="s">
        <v>38</v>
      </c>
      <c r="D25" s="891"/>
      <c r="E25" s="892"/>
      <c r="F25" s="892"/>
      <c r="G25" s="377"/>
      <c r="H25" s="377"/>
      <c r="I25" s="377"/>
      <c r="J25" s="373">
        <f t="shared" ref="J25:J29" si="7">D25+G25</f>
        <v>0</v>
      </c>
      <c r="K25" s="373">
        <f t="shared" ref="K25:K29" si="8">E25+H25</f>
        <v>0</v>
      </c>
      <c r="L25" s="374">
        <f t="shared" ref="L25:L29" si="9">F25+I25</f>
        <v>0</v>
      </c>
    </row>
    <row r="26" spans="1:12" ht="14.25" hidden="1" customHeight="1">
      <c r="A26" s="376" t="s">
        <v>106</v>
      </c>
      <c r="B26" s="372">
        <v>115</v>
      </c>
      <c r="C26" s="265" t="s">
        <v>38</v>
      </c>
      <c r="D26" s="892"/>
      <c r="E26" s="892"/>
      <c r="F26" s="892"/>
      <c r="G26" s="377"/>
      <c r="H26" s="377"/>
      <c r="I26" s="377"/>
      <c r="J26" s="373">
        <f t="shared" si="7"/>
        <v>0</v>
      </c>
      <c r="K26" s="373">
        <f t="shared" si="8"/>
        <v>0</v>
      </c>
      <c r="L26" s="374">
        <f t="shared" si="9"/>
        <v>0</v>
      </c>
    </row>
    <row r="27" spans="1:12" ht="14.25" hidden="1" customHeight="1">
      <c r="A27" s="378" t="s">
        <v>226</v>
      </c>
      <c r="B27" s="372">
        <v>116</v>
      </c>
      <c r="C27" s="265" t="s">
        <v>38</v>
      </c>
      <c r="D27" s="892"/>
      <c r="E27" s="892"/>
      <c r="F27" s="892"/>
      <c r="G27" s="377"/>
      <c r="H27" s="377"/>
      <c r="I27" s="377"/>
      <c r="J27" s="373">
        <f t="shared" si="7"/>
        <v>0</v>
      </c>
      <c r="K27" s="373">
        <f t="shared" si="8"/>
        <v>0</v>
      </c>
      <c r="L27" s="374">
        <f t="shared" si="9"/>
        <v>0</v>
      </c>
    </row>
    <row r="28" spans="1:12" ht="14.25" hidden="1" customHeight="1">
      <c r="A28" s="379" t="s">
        <v>224</v>
      </c>
      <c r="B28" s="372">
        <v>117</v>
      </c>
      <c r="C28" s="265" t="s">
        <v>38</v>
      </c>
      <c r="D28" s="892"/>
      <c r="E28" s="892"/>
      <c r="F28" s="892"/>
      <c r="G28" s="377"/>
      <c r="H28" s="377"/>
      <c r="I28" s="377"/>
      <c r="J28" s="373">
        <f t="shared" si="7"/>
        <v>0</v>
      </c>
      <c r="K28" s="373">
        <f t="shared" si="8"/>
        <v>0</v>
      </c>
      <c r="L28" s="374">
        <f t="shared" si="9"/>
        <v>0</v>
      </c>
    </row>
    <row r="29" spans="1:12" ht="14.25" hidden="1" customHeight="1">
      <c r="A29" s="380" t="s">
        <v>225</v>
      </c>
      <c r="B29" s="372">
        <v>118</v>
      </c>
      <c r="C29" s="265" t="s">
        <v>38</v>
      </c>
      <c r="D29" s="893"/>
      <c r="E29" s="893"/>
      <c r="F29" s="893"/>
      <c r="G29" s="381"/>
      <c r="H29" s="381"/>
      <c r="I29" s="381"/>
      <c r="J29" s="373">
        <f t="shared" si="7"/>
        <v>0</v>
      </c>
      <c r="K29" s="373">
        <f t="shared" si="8"/>
        <v>0</v>
      </c>
      <c r="L29" s="374">
        <f t="shared" si="9"/>
        <v>0</v>
      </c>
    </row>
    <row r="30" spans="1:12" ht="16.5" hidden="1" customHeight="1">
      <c r="A30" s="382" t="s">
        <v>108</v>
      </c>
      <c r="B30" s="383">
        <v>120</v>
      </c>
      <c r="C30" s="384" t="s">
        <v>38</v>
      </c>
      <c r="D30" s="894">
        <f>D31+D32+D33</f>
        <v>0</v>
      </c>
      <c r="E30" s="894">
        <f t="shared" ref="E30:F30" si="10">E31+E32+E33</f>
        <v>0</v>
      </c>
      <c r="F30" s="894">
        <f t="shared" si="10"/>
        <v>0</v>
      </c>
      <c r="G30" s="385">
        <f t="shared" ref="G30:L30" si="11">G31+G32+G33</f>
        <v>0</v>
      </c>
      <c r="H30" s="385">
        <f t="shared" si="11"/>
        <v>0</v>
      </c>
      <c r="I30" s="385">
        <f t="shared" si="11"/>
        <v>0</v>
      </c>
      <c r="J30" s="385">
        <f t="shared" si="11"/>
        <v>0</v>
      </c>
      <c r="K30" s="385">
        <f t="shared" si="11"/>
        <v>0</v>
      </c>
      <c r="L30" s="386">
        <f t="shared" si="11"/>
        <v>0</v>
      </c>
    </row>
    <row r="31" spans="1:12" ht="39" hidden="1" customHeight="1">
      <c r="A31" s="371" t="s">
        <v>220</v>
      </c>
      <c r="B31" s="387">
        <v>121</v>
      </c>
      <c r="C31" s="265" t="s">
        <v>38</v>
      </c>
      <c r="D31" s="889"/>
      <c r="E31" s="889"/>
      <c r="F31" s="889"/>
      <c r="G31" s="373"/>
      <c r="H31" s="373"/>
      <c r="I31" s="373"/>
      <c r="J31" s="373">
        <f t="shared" ref="J31:J34" si="12">D31+G31</f>
        <v>0</v>
      </c>
      <c r="K31" s="373">
        <f t="shared" ref="K31:K34" si="13">E31+H31</f>
        <v>0</v>
      </c>
      <c r="L31" s="374">
        <f t="shared" ref="L31:L33" si="14">F31+I31</f>
        <v>0</v>
      </c>
    </row>
    <row r="32" spans="1:12" ht="37.5" hidden="1" customHeight="1">
      <c r="A32" s="371" t="s">
        <v>102</v>
      </c>
      <c r="B32" s="387">
        <v>122</v>
      </c>
      <c r="C32" s="265" t="s">
        <v>38</v>
      </c>
      <c r="D32" s="889"/>
      <c r="E32" s="889"/>
      <c r="F32" s="889"/>
      <c r="G32" s="373"/>
      <c r="H32" s="373"/>
      <c r="I32" s="373"/>
      <c r="J32" s="373">
        <f t="shared" si="12"/>
        <v>0</v>
      </c>
      <c r="K32" s="373">
        <f t="shared" si="13"/>
        <v>0</v>
      </c>
      <c r="L32" s="374">
        <f t="shared" si="14"/>
        <v>0</v>
      </c>
    </row>
    <row r="33" spans="1:12" ht="25.5" hidden="1" customHeight="1">
      <c r="A33" s="371" t="s">
        <v>101</v>
      </c>
      <c r="B33" s="387">
        <v>123</v>
      </c>
      <c r="C33" s="265" t="s">
        <v>38</v>
      </c>
      <c r="D33" s="889"/>
      <c r="E33" s="889"/>
      <c r="F33" s="889"/>
      <c r="G33" s="373"/>
      <c r="H33" s="373"/>
      <c r="I33" s="373"/>
      <c r="J33" s="373">
        <f t="shared" si="12"/>
        <v>0</v>
      </c>
      <c r="K33" s="373">
        <f t="shared" si="13"/>
        <v>0</v>
      </c>
      <c r="L33" s="374">
        <f t="shared" si="14"/>
        <v>0</v>
      </c>
    </row>
    <row r="34" spans="1:12" ht="16.5" hidden="1" customHeight="1">
      <c r="A34" s="382" t="s">
        <v>40</v>
      </c>
      <c r="B34" s="383">
        <v>130</v>
      </c>
      <c r="C34" s="384" t="s">
        <v>38</v>
      </c>
      <c r="D34" s="894"/>
      <c r="E34" s="894"/>
      <c r="F34" s="894"/>
      <c r="G34" s="385"/>
      <c r="H34" s="385"/>
      <c r="I34" s="385"/>
      <c r="J34" s="388">
        <f t="shared" si="12"/>
        <v>0</v>
      </c>
      <c r="K34" s="388">
        <f t="shared" si="13"/>
        <v>0</v>
      </c>
      <c r="L34" s="389">
        <f>F34+I34</f>
        <v>0</v>
      </c>
    </row>
    <row r="35" spans="1:12" ht="27.75" hidden="1" customHeight="1">
      <c r="A35" s="382" t="s">
        <v>368</v>
      </c>
      <c r="B35" s="383">
        <v>140</v>
      </c>
      <c r="C35" s="384" t="s">
        <v>38</v>
      </c>
      <c r="D35" s="894">
        <f>D36+D37</f>
        <v>0</v>
      </c>
      <c r="E35" s="894">
        <f t="shared" ref="E35:F35" si="15">E36+E37</f>
        <v>0</v>
      </c>
      <c r="F35" s="894">
        <f t="shared" si="15"/>
        <v>0</v>
      </c>
      <c r="G35" s="385">
        <f t="shared" ref="G35:L35" si="16">G36+G37</f>
        <v>0</v>
      </c>
      <c r="H35" s="385">
        <f t="shared" si="16"/>
        <v>0</v>
      </c>
      <c r="I35" s="385">
        <f t="shared" si="16"/>
        <v>0</v>
      </c>
      <c r="J35" s="385">
        <f t="shared" si="16"/>
        <v>0</v>
      </c>
      <c r="K35" s="385">
        <f t="shared" si="16"/>
        <v>0</v>
      </c>
      <c r="L35" s="386">
        <f t="shared" si="16"/>
        <v>0</v>
      </c>
    </row>
    <row r="36" spans="1:12" ht="38.25" hidden="1" customHeight="1">
      <c r="A36" s="371" t="s">
        <v>220</v>
      </c>
      <c r="B36" s="359">
        <v>141</v>
      </c>
      <c r="C36" s="265" t="s">
        <v>38</v>
      </c>
      <c r="D36" s="889"/>
      <c r="E36" s="889"/>
      <c r="F36" s="889"/>
      <c r="G36" s="373"/>
      <c r="H36" s="373"/>
      <c r="I36" s="373"/>
      <c r="J36" s="373">
        <f t="shared" ref="J36:J41" si="17">D36+G36</f>
        <v>0</v>
      </c>
      <c r="K36" s="373">
        <f t="shared" ref="K36:K41" si="18">E36+H36</f>
        <v>0</v>
      </c>
      <c r="L36" s="374">
        <f t="shared" ref="L36:L41" si="19">F36+I36</f>
        <v>0</v>
      </c>
    </row>
    <row r="37" spans="1:12" ht="26.25" hidden="1" customHeight="1">
      <c r="A37" s="371" t="s">
        <v>109</v>
      </c>
      <c r="B37" s="359">
        <v>142</v>
      </c>
      <c r="C37" s="265" t="s">
        <v>38</v>
      </c>
      <c r="D37" s="889"/>
      <c r="E37" s="889"/>
      <c r="F37" s="889"/>
      <c r="G37" s="373"/>
      <c r="H37" s="373"/>
      <c r="I37" s="373"/>
      <c r="J37" s="373">
        <f t="shared" si="17"/>
        <v>0</v>
      </c>
      <c r="K37" s="373">
        <f t="shared" si="18"/>
        <v>0</v>
      </c>
      <c r="L37" s="374">
        <f t="shared" si="19"/>
        <v>0</v>
      </c>
    </row>
    <row r="38" spans="1:12" ht="16.5" hidden="1" customHeight="1">
      <c r="A38" s="382" t="s">
        <v>41</v>
      </c>
      <c r="B38" s="383">
        <v>150</v>
      </c>
      <c r="C38" s="384" t="s">
        <v>38</v>
      </c>
      <c r="D38" s="894"/>
      <c r="E38" s="894"/>
      <c r="F38" s="894"/>
      <c r="G38" s="385"/>
      <c r="H38" s="385"/>
      <c r="I38" s="385"/>
      <c r="J38" s="388">
        <f t="shared" si="17"/>
        <v>0</v>
      </c>
      <c r="K38" s="388">
        <f t="shared" si="18"/>
        <v>0</v>
      </c>
      <c r="L38" s="389">
        <f t="shared" si="19"/>
        <v>0</v>
      </c>
    </row>
    <row r="39" spans="1:12" ht="16.5" hidden="1" customHeight="1">
      <c r="A39" s="382" t="s">
        <v>42</v>
      </c>
      <c r="B39" s="383">
        <v>160</v>
      </c>
      <c r="C39" s="384" t="s">
        <v>38</v>
      </c>
      <c r="D39" s="894"/>
      <c r="E39" s="894"/>
      <c r="F39" s="894"/>
      <c r="G39" s="385"/>
      <c r="H39" s="385"/>
      <c r="I39" s="385"/>
      <c r="J39" s="388">
        <f t="shared" si="17"/>
        <v>0</v>
      </c>
      <c r="K39" s="388">
        <f t="shared" si="18"/>
        <v>0</v>
      </c>
      <c r="L39" s="389">
        <f t="shared" si="19"/>
        <v>0</v>
      </c>
    </row>
    <row r="40" spans="1:12" ht="16.5" hidden="1" customHeight="1">
      <c r="A40" s="382" t="s">
        <v>219</v>
      </c>
      <c r="B40" s="383">
        <v>170</v>
      </c>
      <c r="C40" s="384" t="s">
        <v>38</v>
      </c>
      <c r="D40" s="894"/>
      <c r="E40" s="894"/>
      <c r="F40" s="894"/>
      <c r="G40" s="385"/>
      <c r="H40" s="385"/>
      <c r="I40" s="385"/>
      <c r="J40" s="388">
        <f t="shared" si="17"/>
        <v>0</v>
      </c>
      <c r="K40" s="388">
        <f t="shared" si="18"/>
        <v>0</v>
      </c>
      <c r="L40" s="389">
        <f t="shared" si="19"/>
        <v>0</v>
      </c>
    </row>
    <row r="41" spans="1:12" ht="16.5" hidden="1" customHeight="1" thickBot="1">
      <c r="A41" s="390" t="s">
        <v>43</v>
      </c>
      <c r="B41" s="391">
        <v>180</v>
      </c>
      <c r="C41" s="392" t="s">
        <v>38</v>
      </c>
      <c r="D41" s="895"/>
      <c r="E41" s="895"/>
      <c r="F41" s="895"/>
      <c r="G41" s="393"/>
      <c r="H41" s="393"/>
      <c r="I41" s="393"/>
      <c r="J41" s="394">
        <f t="shared" si="17"/>
        <v>0</v>
      </c>
      <c r="K41" s="394">
        <f t="shared" si="18"/>
        <v>0</v>
      </c>
      <c r="L41" s="395">
        <f t="shared" si="19"/>
        <v>0</v>
      </c>
    </row>
    <row r="42" spans="1:12" s="322" customFormat="1" ht="16.5" customHeight="1">
      <c r="A42" s="252" t="s">
        <v>110</v>
      </c>
      <c r="B42" s="253">
        <v>200</v>
      </c>
      <c r="C42" s="283" t="s">
        <v>94</v>
      </c>
      <c r="D42" s="1163">
        <f>D43+D44+D45</f>
        <v>594</v>
      </c>
      <c r="E42" s="896">
        <f t="shared" ref="E42:F42" si="20">E43+E44+E45</f>
        <v>635</v>
      </c>
      <c r="F42" s="896">
        <f t="shared" si="20"/>
        <v>600</v>
      </c>
      <c r="G42" s="253">
        <f t="shared" ref="G42:L42" si="21">G43+G44+G45</f>
        <v>0</v>
      </c>
      <c r="H42" s="253">
        <f t="shared" si="21"/>
        <v>0</v>
      </c>
      <c r="I42" s="253">
        <f t="shared" si="21"/>
        <v>0</v>
      </c>
      <c r="J42" s="253">
        <f t="shared" si="21"/>
        <v>594</v>
      </c>
      <c r="K42" s="253">
        <f t="shared" si="21"/>
        <v>635</v>
      </c>
      <c r="L42" s="396">
        <f t="shared" si="21"/>
        <v>600</v>
      </c>
    </row>
    <row r="43" spans="1:12" s="322" customFormat="1" ht="27" customHeight="1">
      <c r="A43" s="371" t="s">
        <v>111</v>
      </c>
      <c r="B43" s="265">
        <v>201</v>
      </c>
      <c r="C43" s="397" t="s">
        <v>94</v>
      </c>
      <c r="D43" s="1165">
        <v>594</v>
      </c>
      <c r="E43" s="212">
        <v>635</v>
      </c>
      <c r="F43" s="212">
        <v>600</v>
      </c>
      <c r="G43" s="212"/>
      <c r="H43" s="212"/>
      <c r="I43" s="212"/>
      <c r="J43" s="265">
        <f t="shared" ref="J43:L44" si="22">D43+G43</f>
        <v>594</v>
      </c>
      <c r="K43" s="265">
        <f t="shared" si="22"/>
        <v>635</v>
      </c>
      <c r="L43" s="361">
        <f t="shared" si="22"/>
        <v>600</v>
      </c>
    </row>
    <row r="44" spans="1:12" s="322" customFormat="1" ht="38.25" customHeight="1">
      <c r="A44" s="371" t="s">
        <v>221</v>
      </c>
      <c r="B44" s="265">
        <v>202</v>
      </c>
      <c r="C44" s="397" t="s">
        <v>94</v>
      </c>
      <c r="D44" s="897"/>
      <c r="E44" s="897"/>
      <c r="F44" s="897"/>
      <c r="G44" s="212"/>
      <c r="H44" s="212"/>
      <c r="I44" s="212"/>
      <c r="J44" s="265">
        <f t="shared" si="22"/>
        <v>0</v>
      </c>
      <c r="K44" s="265">
        <f t="shared" si="22"/>
        <v>0</v>
      </c>
      <c r="L44" s="361">
        <f t="shared" si="22"/>
        <v>0</v>
      </c>
    </row>
    <row r="45" spans="1:12" s="322" customFormat="1" ht="27" hidden="1" customHeight="1">
      <c r="A45" s="371" t="s">
        <v>112</v>
      </c>
      <c r="B45" s="265">
        <v>203</v>
      </c>
      <c r="C45" s="397" t="s">
        <v>94</v>
      </c>
      <c r="D45" s="898">
        <f>D46+D47+D48+D49+D50</f>
        <v>0</v>
      </c>
      <c r="E45" s="898">
        <f t="shared" ref="E45:F45" si="23">E46+E47+E48+E49+E50</f>
        <v>0</v>
      </c>
      <c r="F45" s="898">
        <f t="shared" si="23"/>
        <v>0</v>
      </c>
      <c r="G45" s="398">
        <f t="shared" ref="G45:L45" si="24">G46+G47+G48+G49+G50</f>
        <v>0</v>
      </c>
      <c r="H45" s="398">
        <f t="shared" si="24"/>
        <v>0</v>
      </c>
      <c r="I45" s="398">
        <f t="shared" si="24"/>
        <v>0</v>
      </c>
      <c r="J45" s="398">
        <f t="shared" si="24"/>
        <v>0</v>
      </c>
      <c r="K45" s="398">
        <f t="shared" si="24"/>
        <v>0</v>
      </c>
      <c r="L45" s="399">
        <f t="shared" si="24"/>
        <v>0</v>
      </c>
    </row>
    <row r="46" spans="1:12" s="322" customFormat="1" ht="15" hidden="1" customHeight="1">
      <c r="A46" s="376" t="s">
        <v>105</v>
      </c>
      <c r="B46" s="265">
        <v>204</v>
      </c>
      <c r="C46" s="397" t="s">
        <v>94</v>
      </c>
      <c r="D46" s="899"/>
      <c r="E46" s="899"/>
      <c r="F46" s="899"/>
      <c r="G46" s="400"/>
      <c r="H46" s="400"/>
      <c r="I46" s="400"/>
      <c r="J46" s="401">
        <f t="shared" ref="J46:J50" si="25">D46+G46</f>
        <v>0</v>
      </c>
      <c r="K46" s="401">
        <f t="shared" ref="K46:K50" si="26">E46+H46</f>
        <v>0</v>
      </c>
      <c r="L46" s="402">
        <f t="shared" ref="L46:L50" si="27">F46+I46</f>
        <v>0</v>
      </c>
    </row>
    <row r="47" spans="1:12" s="322" customFormat="1" ht="15" hidden="1" customHeight="1">
      <c r="A47" s="376" t="s">
        <v>106</v>
      </c>
      <c r="B47" s="403">
        <v>205</v>
      </c>
      <c r="C47" s="397" t="s">
        <v>94</v>
      </c>
      <c r="D47" s="900"/>
      <c r="E47" s="900"/>
      <c r="F47" s="900"/>
      <c r="G47" s="404"/>
      <c r="H47" s="404"/>
      <c r="I47" s="404"/>
      <c r="J47" s="401">
        <f t="shared" si="25"/>
        <v>0</v>
      </c>
      <c r="K47" s="401">
        <f t="shared" si="26"/>
        <v>0</v>
      </c>
      <c r="L47" s="402">
        <f t="shared" si="27"/>
        <v>0</v>
      </c>
    </row>
    <row r="48" spans="1:12" s="322" customFormat="1" ht="15" hidden="1" customHeight="1">
      <c r="A48" s="378" t="s">
        <v>226</v>
      </c>
      <c r="B48" s="403">
        <v>206</v>
      </c>
      <c r="C48" s="397" t="s">
        <v>94</v>
      </c>
      <c r="D48" s="901"/>
      <c r="E48" s="901"/>
      <c r="F48" s="901"/>
      <c r="G48" s="405"/>
      <c r="H48" s="405"/>
      <c r="I48" s="405"/>
      <c r="J48" s="401">
        <f t="shared" si="25"/>
        <v>0</v>
      </c>
      <c r="K48" s="401">
        <f t="shared" si="26"/>
        <v>0</v>
      </c>
      <c r="L48" s="402">
        <f t="shared" si="27"/>
        <v>0</v>
      </c>
    </row>
    <row r="49" spans="1:12" s="322" customFormat="1" ht="15" hidden="1" customHeight="1">
      <c r="A49" s="379" t="s">
        <v>224</v>
      </c>
      <c r="B49" s="403">
        <v>207</v>
      </c>
      <c r="C49" s="397" t="s">
        <v>94</v>
      </c>
      <c r="D49" s="893"/>
      <c r="E49" s="893"/>
      <c r="F49" s="893"/>
      <c r="G49" s="381"/>
      <c r="H49" s="381"/>
      <c r="I49" s="381"/>
      <c r="J49" s="401">
        <f t="shared" si="25"/>
        <v>0</v>
      </c>
      <c r="K49" s="401">
        <f t="shared" si="26"/>
        <v>0</v>
      </c>
      <c r="L49" s="402">
        <f t="shared" si="27"/>
        <v>0</v>
      </c>
    </row>
    <row r="50" spans="1:12" s="322" customFormat="1" ht="15" hidden="1" customHeight="1">
      <c r="A50" s="380" t="s">
        <v>225</v>
      </c>
      <c r="B50" s="265">
        <v>208</v>
      </c>
      <c r="C50" s="397" t="s">
        <v>94</v>
      </c>
      <c r="D50" s="893"/>
      <c r="E50" s="893"/>
      <c r="F50" s="893"/>
      <c r="G50" s="381"/>
      <c r="H50" s="381"/>
      <c r="I50" s="381"/>
      <c r="J50" s="401">
        <f t="shared" si="25"/>
        <v>0</v>
      </c>
      <c r="K50" s="401">
        <f t="shared" si="26"/>
        <v>0</v>
      </c>
      <c r="L50" s="402">
        <f t="shared" si="27"/>
        <v>0</v>
      </c>
    </row>
    <row r="51" spans="1:12" ht="17.25" customHeight="1">
      <c r="A51" s="406" t="s">
        <v>44</v>
      </c>
      <c r="B51" s="253">
        <v>300</v>
      </c>
      <c r="C51" s="283" t="s">
        <v>94</v>
      </c>
      <c r="D51" s="902">
        <f t="shared" ref="D51:F51" si="28">D53+D55+D58+D68+D73+D74+D75</f>
        <v>587</v>
      </c>
      <c r="E51" s="902">
        <f t="shared" si="28"/>
        <v>629</v>
      </c>
      <c r="F51" s="902">
        <f t="shared" si="28"/>
        <v>595</v>
      </c>
      <c r="G51" s="407">
        <f t="shared" ref="G51:L51" si="29">G53+G55+G58+G68+G73+G74+G75</f>
        <v>0</v>
      </c>
      <c r="H51" s="407">
        <f t="shared" si="29"/>
        <v>0</v>
      </c>
      <c r="I51" s="407">
        <f t="shared" si="29"/>
        <v>0</v>
      </c>
      <c r="J51" s="407">
        <f t="shared" si="29"/>
        <v>587</v>
      </c>
      <c r="K51" s="407">
        <f t="shared" si="29"/>
        <v>629</v>
      </c>
      <c r="L51" s="408">
        <f t="shared" si="29"/>
        <v>595</v>
      </c>
    </row>
    <row r="52" spans="1:12" ht="15.75" customHeight="1">
      <c r="A52" s="378" t="s">
        <v>4</v>
      </c>
      <c r="B52" s="259"/>
      <c r="C52" s="397"/>
      <c r="D52" s="903"/>
      <c r="E52" s="903"/>
      <c r="F52" s="903"/>
      <c r="G52" s="409"/>
      <c r="H52" s="409"/>
      <c r="I52" s="409"/>
      <c r="J52" s="409"/>
      <c r="K52" s="410"/>
      <c r="L52" s="411"/>
    </row>
    <row r="53" spans="1:12" ht="27" customHeight="1">
      <c r="A53" s="412" t="s">
        <v>113</v>
      </c>
      <c r="B53" s="413">
        <v>310</v>
      </c>
      <c r="C53" s="414" t="s">
        <v>94</v>
      </c>
      <c r="D53" s="904">
        <f>D54</f>
        <v>587</v>
      </c>
      <c r="E53" s="904">
        <f t="shared" ref="E53:F53" si="30">E54</f>
        <v>629</v>
      </c>
      <c r="F53" s="904">
        <f t="shared" si="30"/>
        <v>595</v>
      </c>
      <c r="G53" s="415">
        <f t="shared" ref="G53:L53" si="31">G54</f>
        <v>0</v>
      </c>
      <c r="H53" s="415">
        <f t="shared" si="31"/>
        <v>0</v>
      </c>
      <c r="I53" s="415">
        <f t="shared" si="31"/>
        <v>0</v>
      </c>
      <c r="J53" s="415">
        <f t="shared" si="31"/>
        <v>587</v>
      </c>
      <c r="K53" s="415">
        <f t="shared" si="31"/>
        <v>629</v>
      </c>
      <c r="L53" s="416">
        <f t="shared" si="31"/>
        <v>595</v>
      </c>
    </row>
    <row r="54" spans="1:12" ht="16.5" customHeight="1" thickBot="1">
      <c r="A54" s="417" t="s">
        <v>45</v>
      </c>
      <c r="B54" s="259">
        <v>311</v>
      </c>
      <c r="C54" s="397" t="s">
        <v>94</v>
      </c>
      <c r="D54" s="350">
        <v>587</v>
      </c>
      <c r="E54" s="350">
        <v>629</v>
      </c>
      <c r="F54" s="350">
        <v>595</v>
      </c>
      <c r="G54" s="350"/>
      <c r="H54" s="350"/>
      <c r="I54" s="350"/>
      <c r="J54" s="265">
        <f>D54+G54</f>
        <v>587</v>
      </c>
      <c r="K54" s="265">
        <f>E54+H54</f>
        <v>629</v>
      </c>
      <c r="L54" s="361">
        <f>F54+I54</f>
        <v>595</v>
      </c>
    </row>
    <row r="55" spans="1:12" ht="42.75" hidden="1" customHeight="1">
      <c r="A55" s="412" t="s">
        <v>222</v>
      </c>
      <c r="B55" s="413">
        <v>320</v>
      </c>
      <c r="C55" s="414" t="s">
        <v>94</v>
      </c>
      <c r="D55" s="904">
        <f>D56+D57</f>
        <v>0</v>
      </c>
      <c r="E55" s="904">
        <f t="shared" ref="E55:F55" si="32">E56+E57</f>
        <v>0</v>
      </c>
      <c r="F55" s="904">
        <f t="shared" si="32"/>
        <v>0</v>
      </c>
      <c r="G55" s="415">
        <f t="shared" ref="G55:K55" si="33">G56+G57</f>
        <v>0</v>
      </c>
      <c r="H55" s="415">
        <f t="shared" si="33"/>
        <v>0</v>
      </c>
      <c r="I55" s="415">
        <f t="shared" si="33"/>
        <v>0</v>
      </c>
      <c r="J55" s="415">
        <f t="shared" si="33"/>
        <v>0</v>
      </c>
      <c r="K55" s="415">
        <f t="shared" si="33"/>
        <v>0</v>
      </c>
      <c r="L55" s="361">
        <f t="shared" ref="L55:L76" si="34">F55+I55</f>
        <v>0</v>
      </c>
    </row>
    <row r="56" spans="1:12" ht="16.5" hidden="1" customHeight="1">
      <c r="A56" s="417" t="s">
        <v>45</v>
      </c>
      <c r="B56" s="372">
        <v>321</v>
      </c>
      <c r="C56" s="397" t="s">
        <v>94</v>
      </c>
      <c r="D56" s="905"/>
      <c r="E56" s="905"/>
      <c r="F56" s="905"/>
      <c r="G56" s="418"/>
      <c r="H56" s="418"/>
      <c r="I56" s="418"/>
      <c r="J56" s="265">
        <f t="shared" ref="J56:J57" si="35">D56+G56</f>
        <v>0</v>
      </c>
      <c r="K56" s="265">
        <f t="shared" ref="K56:K57" si="36">E56+H56</f>
        <v>0</v>
      </c>
      <c r="L56" s="361">
        <f t="shared" si="34"/>
        <v>0</v>
      </c>
    </row>
    <row r="57" spans="1:12" ht="16.5" hidden="1" customHeight="1">
      <c r="A57" s="417" t="s">
        <v>114</v>
      </c>
      <c r="B57" s="372">
        <v>322</v>
      </c>
      <c r="C57" s="397" t="s">
        <v>94</v>
      </c>
      <c r="D57" s="905"/>
      <c r="E57" s="905"/>
      <c r="F57" s="905"/>
      <c r="G57" s="418"/>
      <c r="H57" s="418"/>
      <c r="I57" s="418"/>
      <c r="J57" s="265">
        <f t="shared" si="35"/>
        <v>0</v>
      </c>
      <c r="K57" s="265">
        <f t="shared" si="36"/>
        <v>0</v>
      </c>
      <c r="L57" s="361">
        <f t="shared" si="34"/>
        <v>0</v>
      </c>
    </row>
    <row r="58" spans="1:12" ht="16.5" hidden="1" customHeight="1">
      <c r="A58" s="412" t="s">
        <v>115</v>
      </c>
      <c r="B58" s="419">
        <v>330</v>
      </c>
      <c r="C58" s="414" t="s">
        <v>94</v>
      </c>
      <c r="D58" s="904">
        <f>D59+D65</f>
        <v>0</v>
      </c>
      <c r="E58" s="904">
        <f t="shared" ref="E58:F58" si="37">E59+E65</f>
        <v>0</v>
      </c>
      <c r="F58" s="904">
        <f t="shared" si="37"/>
        <v>0</v>
      </c>
      <c r="G58" s="415">
        <f t="shared" ref="G58:K58" si="38">G59+G65</f>
        <v>0</v>
      </c>
      <c r="H58" s="415">
        <f t="shared" si="38"/>
        <v>0</v>
      </c>
      <c r="I58" s="415">
        <f t="shared" si="38"/>
        <v>0</v>
      </c>
      <c r="J58" s="415">
        <f t="shared" si="38"/>
        <v>0</v>
      </c>
      <c r="K58" s="415">
        <f t="shared" si="38"/>
        <v>0</v>
      </c>
      <c r="L58" s="361">
        <f t="shared" si="34"/>
        <v>0</v>
      </c>
    </row>
    <row r="59" spans="1:12" ht="16.5" hidden="1" customHeight="1">
      <c r="A59" s="420" t="s">
        <v>122</v>
      </c>
      <c r="B59" s="421">
        <v>331</v>
      </c>
      <c r="C59" s="397" t="s">
        <v>94</v>
      </c>
      <c r="D59" s="903">
        <f>D60+D61+D62+D63+D64</f>
        <v>0</v>
      </c>
      <c r="E59" s="903">
        <f t="shared" ref="E59:F59" si="39">E60+E61+E62+E63+E64</f>
        <v>0</v>
      </c>
      <c r="F59" s="903">
        <f t="shared" si="39"/>
        <v>0</v>
      </c>
      <c r="G59" s="409">
        <f t="shared" ref="G59:K59" si="40">G60+G61+G62+G63+G64</f>
        <v>0</v>
      </c>
      <c r="H59" s="409">
        <f t="shared" si="40"/>
        <v>0</v>
      </c>
      <c r="I59" s="409">
        <f t="shared" si="40"/>
        <v>0</v>
      </c>
      <c r="J59" s="409">
        <f t="shared" si="40"/>
        <v>0</v>
      </c>
      <c r="K59" s="409">
        <f t="shared" si="40"/>
        <v>0</v>
      </c>
      <c r="L59" s="361">
        <f t="shared" si="34"/>
        <v>0</v>
      </c>
    </row>
    <row r="60" spans="1:12" ht="16.5" hidden="1" customHeight="1">
      <c r="A60" s="376" t="s">
        <v>105</v>
      </c>
      <c r="B60" s="372">
        <v>332</v>
      </c>
      <c r="C60" s="397" t="s">
        <v>94</v>
      </c>
      <c r="D60" s="899"/>
      <c r="E60" s="899"/>
      <c r="F60" s="899"/>
      <c r="G60" s="400"/>
      <c r="H60" s="400"/>
      <c r="I60" s="400"/>
      <c r="J60" s="401">
        <f t="shared" ref="J60:J64" si="41">D60+G60</f>
        <v>0</v>
      </c>
      <c r="K60" s="401">
        <f t="shared" ref="K60:K64" si="42">E60+H60</f>
        <v>0</v>
      </c>
      <c r="L60" s="361">
        <f t="shared" si="34"/>
        <v>0</v>
      </c>
    </row>
    <row r="61" spans="1:12" ht="16.5" hidden="1" customHeight="1">
      <c r="A61" s="376" t="s">
        <v>106</v>
      </c>
      <c r="B61" s="372">
        <v>333</v>
      </c>
      <c r="C61" s="397" t="s">
        <v>94</v>
      </c>
      <c r="D61" s="899"/>
      <c r="E61" s="899"/>
      <c r="F61" s="899"/>
      <c r="G61" s="400"/>
      <c r="H61" s="400"/>
      <c r="I61" s="400"/>
      <c r="J61" s="401">
        <f t="shared" si="41"/>
        <v>0</v>
      </c>
      <c r="K61" s="401">
        <f t="shared" si="42"/>
        <v>0</v>
      </c>
      <c r="L61" s="361">
        <f t="shared" si="34"/>
        <v>0</v>
      </c>
    </row>
    <row r="62" spans="1:12" ht="16.5" hidden="1" customHeight="1">
      <c r="A62" s="378" t="s">
        <v>226</v>
      </c>
      <c r="B62" s="372">
        <v>334</v>
      </c>
      <c r="C62" s="397" t="s">
        <v>94</v>
      </c>
      <c r="D62" s="899"/>
      <c r="E62" s="899"/>
      <c r="F62" s="899"/>
      <c r="G62" s="400"/>
      <c r="H62" s="400"/>
      <c r="I62" s="400"/>
      <c r="J62" s="401">
        <f t="shared" si="41"/>
        <v>0</v>
      </c>
      <c r="K62" s="401">
        <f t="shared" si="42"/>
        <v>0</v>
      </c>
      <c r="L62" s="361">
        <f t="shared" si="34"/>
        <v>0</v>
      </c>
    </row>
    <row r="63" spans="1:12" ht="16.5" hidden="1" customHeight="1">
      <c r="A63" s="379" t="s">
        <v>224</v>
      </c>
      <c r="B63" s="372">
        <v>335</v>
      </c>
      <c r="C63" s="397" t="s">
        <v>94</v>
      </c>
      <c r="D63" s="899"/>
      <c r="E63" s="899"/>
      <c r="F63" s="899"/>
      <c r="G63" s="400"/>
      <c r="H63" s="400"/>
      <c r="I63" s="400"/>
      <c r="J63" s="401">
        <f t="shared" si="41"/>
        <v>0</v>
      </c>
      <c r="K63" s="401">
        <f t="shared" si="42"/>
        <v>0</v>
      </c>
      <c r="L63" s="361">
        <f t="shared" si="34"/>
        <v>0</v>
      </c>
    </row>
    <row r="64" spans="1:12" ht="16.5" hidden="1" customHeight="1">
      <c r="A64" s="380" t="s">
        <v>225</v>
      </c>
      <c r="B64" s="372">
        <v>336</v>
      </c>
      <c r="C64" s="397" t="s">
        <v>94</v>
      </c>
      <c r="D64" s="900"/>
      <c r="E64" s="900"/>
      <c r="F64" s="900"/>
      <c r="G64" s="404"/>
      <c r="H64" s="404"/>
      <c r="I64" s="404"/>
      <c r="J64" s="401">
        <f t="shared" si="41"/>
        <v>0</v>
      </c>
      <c r="K64" s="401">
        <f t="shared" si="42"/>
        <v>0</v>
      </c>
      <c r="L64" s="361">
        <f t="shared" si="34"/>
        <v>0</v>
      </c>
    </row>
    <row r="65" spans="1:15" ht="16.5" hidden="1" customHeight="1">
      <c r="A65" s="420" t="s">
        <v>365</v>
      </c>
      <c r="B65" s="421">
        <v>337</v>
      </c>
      <c r="C65" s="397" t="s">
        <v>94</v>
      </c>
      <c r="D65" s="905">
        <f>D66+D67</f>
        <v>0</v>
      </c>
      <c r="E65" s="905">
        <f t="shared" ref="E65:F65" si="43">E66+E67</f>
        <v>0</v>
      </c>
      <c r="F65" s="905">
        <f t="shared" si="43"/>
        <v>0</v>
      </c>
      <c r="G65" s="418">
        <f t="shared" ref="G65:K65" si="44">G66+G67</f>
        <v>0</v>
      </c>
      <c r="H65" s="418">
        <f t="shared" si="44"/>
        <v>0</v>
      </c>
      <c r="I65" s="418">
        <f t="shared" si="44"/>
        <v>0</v>
      </c>
      <c r="J65" s="418">
        <f t="shared" si="44"/>
        <v>0</v>
      </c>
      <c r="K65" s="418">
        <f t="shared" si="44"/>
        <v>0</v>
      </c>
      <c r="L65" s="361">
        <f t="shared" si="34"/>
        <v>0</v>
      </c>
    </row>
    <row r="66" spans="1:15" ht="16.5" hidden="1" customHeight="1">
      <c r="A66" s="376" t="s">
        <v>105</v>
      </c>
      <c r="B66" s="372">
        <v>338</v>
      </c>
      <c r="C66" s="397" t="s">
        <v>94</v>
      </c>
      <c r="D66" s="900"/>
      <c r="E66" s="900"/>
      <c r="F66" s="900"/>
      <c r="G66" s="404"/>
      <c r="H66" s="404"/>
      <c r="I66" s="404"/>
      <c r="J66" s="401">
        <f t="shared" ref="J66:J67" si="45">D66+G66</f>
        <v>0</v>
      </c>
      <c r="K66" s="401">
        <f t="shared" ref="K66:K67" si="46">E66+H66</f>
        <v>0</v>
      </c>
      <c r="L66" s="361">
        <f t="shared" si="34"/>
        <v>0</v>
      </c>
    </row>
    <row r="67" spans="1:15" ht="16.5" hidden="1" customHeight="1">
      <c r="A67" s="376" t="s">
        <v>106</v>
      </c>
      <c r="B67" s="372">
        <v>339</v>
      </c>
      <c r="C67" s="397" t="s">
        <v>94</v>
      </c>
      <c r="D67" s="900"/>
      <c r="E67" s="900"/>
      <c r="F67" s="900"/>
      <c r="G67" s="404"/>
      <c r="H67" s="404"/>
      <c r="I67" s="404"/>
      <c r="J67" s="401">
        <f t="shared" si="45"/>
        <v>0</v>
      </c>
      <c r="K67" s="401">
        <f t="shared" si="46"/>
        <v>0</v>
      </c>
      <c r="L67" s="361">
        <f t="shared" si="34"/>
        <v>0</v>
      </c>
    </row>
    <row r="68" spans="1:15" ht="24.75" hidden="1" customHeight="1">
      <c r="A68" s="422" t="s">
        <v>369</v>
      </c>
      <c r="B68" s="423">
        <v>340</v>
      </c>
      <c r="C68" s="424" t="s">
        <v>94</v>
      </c>
      <c r="D68" s="906">
        <f>D69+D70</f>
        <v>0</v>
      </c>
      <c r="E68" s="906">
        <f t="shared" ref="E68:F68" si="47">E69+E70</f>
        <v>0</v>
      </c>
      <c r="F68" s="906">
        <f t="shared" si="47"/>
        <v>0</v>
      </c>
      <c r="G68" s="425">
        <f t="shared" ref="G68:K68" si="48">G69+G70</f>
        <v>0</v>
      </c>
      <c r="H68" s="425">
        <f t="shared" si="48"/>
        <v>0</v>
      </c>
      <c r="I68" s="425">
        <f t="shared" si="48"/>
        <v>0</v>
      </c>
      <c r="J68" s="425">
        <f t="shared" si="48"/>
        <v>0</v>
      </c>
      <c r="K68" s="425">
        <f t="shared" si="48"/>
        <v>0</v>
      </c>
      <c r="L68" s="361">
        <f t="shared" si="34"/>
        <v>0</v>
      </c>
    </row>
    <row r="69" spans="1:15" ht="39" hidden="1" customHeight="1">
      <c r="A69" s="371" t="s">
        <v>221</v>
      </c>
      <c r="B69" s="372">
        <v>341</v>
      </c>
      <c r="C69" s="397" t="s">
        <v>94</v>
      </c>
      <c r="D69" s="905"/>
      <c r="E69" s="905"/>
      <c r="F69" s="905"/>
      <c r="G69" s="418"/>
      <c r="H69" s="418"/>
      <c r="I69" s="418"/>
      <c r="J69" s="265">
        <f t="shared" ref="J69:J75" si="49">D69+G69</f>
        <v>0</v>
      </c>
      <c r="K69" s="265">
        <f t="shared" ref="K69:K75" si="50">E69+H69</f>
        <v>0</v>
      </c>
      <c r="L69" s="361">
        <f t="shared" si="34"/>
        <v>0</v>
      </c>
    </row>
    <row r="70" spans="1:15" ht="16.5" hidden="1" customHeight="1">
      <c r="A70" s="371" t="s">
        <v>116</v>
      </c>
      <c r="B70" s="372">
        <v>342</v>
      </c>
      <c r="C70" s="397" t="s">
        <v>94</v>
      </c>
      <c r="D70" s="905"/>
      <c r="E70" s="905"/>
      <c r="F70" s="905"/>
      <c r="G70" s="418"/>
      <c r="H70" s="418"/>
      <c r="I70" s="418"/>
      <c r="J70" s="265">
        <f t="shared" si="49"/>
        <v>0</v>
      </c>
      <c r="K70" s="265">
        <f t="shared" si="50"/>
        <v>0</v>
      </c>
      <c r="L70" s="361">
        <f t="shared" si="34"/>
        <v>0</v>
      </c>
    </row>
    <row r="71" spans="1:15" ht="16.5" hidden="1" customHeight="1">
      <c r="A71" s="422" t="s">
        <v>40</v>
      </c>
      <c r="B71" s="423">
        <v>350</v>
      </c>
      <c r="C71" s="424" t="s">
        <v>94</v>
      </c>
      <c r="D71" s="906"/>
      <c r="E71" s="906"/>
      <c r="F71" s="906"/>
      <c r="G71" s="425"/>
      <c r="H71" s="425"/>
      <c r="I71" s="425"/>
      <c r="J71" s="426">
        <f t="shared" ref="J71:J72" si="51">D71+G71</f>
        <v>0</v>
      </c>
      <c r="K71" s="426">
        <f t="shared" ref="K71:K72" si="52">E71+H71</f>
        <v>0</v>
      </c>
      <c r="L71" s="361">
        <f t="shared" si="34"/>
        <v>0</v>
      </c>
    </row>
    <row r="72" spans="1:15" ht="16.5" hidden="1" customHeight="1">
      <c r="A72" s="422" t="s">
        <v>41</v>
      </c>
      <c r="B72" s="423">
        <v>360</v>
      </c>
      <c r="C72" s="424" t="s">
        <v>94</v>
      </c>
      <c r="D72" s="906"/>
      <c r="E72" s="906"/>
      <c r="F72" s="906"/>
      <c r="G72" s="425"/>
      <c r="H72" s="425"/>
      <c r="I72" s="425"/>
      <c r="J72" s="426">
        <f t="shared" si="51"/>
        <v>0</v>
      </c>
      <c r="K72" s="426">
        <f t="shared" si="52"/>
        <v>0</v>
      </c>
      <c r="L72" s="361">
        <f t="shared" si="34"/>
        <v>0</v>
      </c>
    </row>
    <row r="73" spans="1:15" ht="16.5" hidden="1" customHeight="1">
      <c r="A73" s="427" t="s">
        <v>370</v>
      </c>
      <c r="B73" s="423">
        <v>370</v>
      </c>
      <c r="C73" s="424" t="s">
        <v>94</v>
      </c>
      <c r="D73" s="907"/>
      <c r="E73" s="907"/>
      <c r="F73" s="907"/>
      <c r="G73" s="428"/>
      <c r="H73" s="428"/>
      <c r="I73" s="428"/>
      <c r="J73" s="426">
        <f t="shared" si="49"/>
        <v>0</v>
      </c>
      <c r="K73" s="426">
        <f t="shared" si="50"/>
        <v>0</v>
      </c>
      <c r="L73" s="361">
        <f t="shared" si="34"/>
        <v>0</v>
      </c>
    </row>
    <row r="74" spans="1:15" ht="16.5" hidden="1" customHeight="1">
      <c r="A74" s="427" t="s">
        <v>366</v>
      </c>
      <c r="B74" s="423">
        <v>380</v>
      </c>
      <c r="C74" s="424" t="s">
        <v>94</v>
      </c>
      <c r="D74" s="907"/>
      <c r="E74" s="907"/>
      <c r="F74" s="907"/>
      <c r="G74" s="428"/>
      <c r="H74" s="428"/>
      <c r="I74" s="428"/>
      <c r="J74" s="426">
        <f t="shared" si="49"/>
        <v>0</v>
      </c>
      <c r="K74" s="426">
        <f t="shared" si="50"/>
        <v>0</v>
      </c>
      <c r="L74" s="361">
        <f t="shared" si="34"/>
        <v>0</v>
      </c>
    </row>
    <row r="75" spans="1:15" ht="16.5" hidden="1" customHeight="1" thickBot="1">
      <c r="A75" s="429" t="s">
        <v>367</v>
      </c>
      <c r="B75" s="430">
        <v>390</v>
      </c>
      <c r="C75" s="431" t="s">
        <v>94</v>
      </c>
      <c r="D75" s="907"/>
      <c r="E75" s="907"/>
      <c r="F75" s="907"/>
      <c r="G75" s="428"/>
      <c r="H75" s="428"/>
      <c r="I75" s="428"/>
      <c r="J75" s="432">
        <f t="shared" si="49"/>
        <v>0</v>
      </c>
      <c r="K75" s="432">
        <f t="shared" si="50"/>
        <v>0</v>
      </c>
      <c r="L75" s="361">
        <f t="shared" si="34"/>
        <v>0</v>
      </c>
    </row>
    <row r="76" spans="1:15" s="229" customFormat="1" ht="26.25" customHeight="1" thickBot="1">
      <c r="A76" s="309" t="s">
        <v>452</v>
      </c>
      <c r="B76" s="435">
        <v>400</v>
      </c>
      <c r="C76" s="435" t="s">
        <v>95</v>
      </c>
      <c r="D76" s="908" t="s">
        <v>28</v>
      </c>
      <c r="E76" s="908" t="s">
        <v>28</v>
      </c>
      <c r="F76" s="909"/>
      <c r="G76" s="433" t="s">
        <v>28</v>
      </c>
      <c r="H76" s="433" t="s">
        <v>28</v>
      </c>
      <c r="I76" s="351"/>
      <c r="J76" s="433" t="s">
        <v>28</v>
      </c>
      <c r="K76" s="433" t="s">
        <v>28</v>
      </c>
      <c r="L76" s="434">
        <f t="shared" si="34"/>
        <v>0</v>
      </c>
    </row>
    <row r="77" spans="1:15" ht="12.75" customHeight="1">
      <c r="A77" s="155" t="s">
        <v>46</v>
      </c>
      <c r="B77" s="154"/>
      <c r="C77" s="155"/>
      <c r="D77" s="332"/>
      <c r="E77" s="332"/>
      <c r="F77" s="332"/>
      <c r="H77" s="333"/>
      <c r="I77" s="333"/>
      <c r="J77" s="333"/>
      <c r="K77" s="333"/>
    </row>
    <row r="78" spans="1:15" ht="10.5" customHeight="1">
      <c r="A78" s="232" t="s">
        <v>96</v>
      </c>
      <c r="B78" s="154"/>
      <c r="C78" s="232"/>
      <c r="D78" s="232"/>
      <c r="E78" s="232"/>
      <c r="F78" s="232"/>
      <c r="G78" s="232"/>
    </row>
    <row r="79" spans="1:15">
      <c r="A79" s="1071" t="s">
        <v>47</v>
      </c>
      <c r="B79" s="1071"/>
      <c r="C79" s="1071"/>
      <c r="D79" s="1071"/>
      <c r="E79" s="1071"/>
      <c r="F79" s="1071"/>
      <c r="G79" s="1071"/>
      <c r="H79" s="1071"/>
      <c r="I79" s="1071"/>
      <c r="J79" s="1071"/>
      <c r="K79" s="1071"/>
      <c r="L79" s="1071"/>
      <c r="M79" s="1071"/>
      <c r="N79" s="1071"/>
      <c r="O79" s="1071"/>
    </row>
    <row r="80" spans="1:1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</row>
    <row r="81" spans="1:1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</row>
    <row r="82" spans="1:15" s="152" customFormat="1" ht="18.75" customHeight="1">
      <c r="A82" s="310" t="s">
        <v>22</v>
      </c>
      <c r="B82" s="1022"/>
      <c r="C82" s="1022"/>
      <c r="D82" s="1070" t="s">
        <v>509</v>
      </c>
      <c r="E82" s="1070"/>
      <c r="F82" s="148"/>
      <c r="G82" s="137"/>
      <c r="H82" s="137"/>
    </row>
    <row r="83" spans="1:15" s="152" customFormat="1" ht="12" customHeight="1">
      <c r="A83" s="311"/>
      <c r="B83" s="1047" t="s">
        <v>23</v>
      </c>
      <c r="C83" s="1047"/>
      <c r="D83" s="1047" t="s">
        <v>24</v>
      </c>
      <c r="E83" s="1047"/>
      <c r="F83" s="148"/>
      <c r="G83" s="137"/>
      <c r="H83" s="137"/>
    </row>
    <row r="84" spans="1:15" s="152" customFormat="1" ht="17.25" customHeight="1">
      <c r="A84" s="310" t="s">
        <v>287</v>
      </c>
      <c r="B84" s="1025"/>
      <c r="C84" s="1025"/>
      <c r="D84" s="1100" t="s">
        <v>510</v>
      </c>
      <c r="E84" s="1100"/>
      <c r="F84" s="148"/>
      <c r="G84" s="137"/>
      <c r="H84" s="137"/>
    </row>
    <row r="85" spans="1:15" s="152" customFormat="1" ht="11.25" customHeight="1">
      <c r="A85" s="311"/>
      <c r="B85" s="1047" t="s">
        <v>23</v>
      </c>
      <c r="C85" s="1047"/>
      <c r="D85" s="1047" t="s">
        <v>24</v>
      </c>
      <c r="E85" s="1047"/>
      <c r="F85" s="148"/>
      <c r="G85" s="137"/>
      <c r="H85" s="137"/>
    </row>
    <row r="86" spans="1:15" s="152" customFormat="1" ht="15.75" customHeight="1">
      <c r="A86" s="310" t="s">
        <v>291</v>
      </c>
      <c r="B86" s="1022"/>
      <c r="C86" s="1022"/>
      <c r="D86" s="1024"/>
      <c r="E86" s="1024"/>
      <c r="F86" s="148"/>
      <c r="G86" s="137"/>
      <c r="H86" s="137"/>
    </row>
    <row r="87" spans="1:15" s="152" customFormat="1" ht="12.75" customHeight="1">
      <c r="A87" s="312"/>
      <c r="B87" s="1047" t="s">
        <v>23</v>
      </c>
      <c r="C87" s="1047"/>
      <c r="D87" s="1047" t="s">
        <v>24</v>
      </c>
      <c r="E87" s="1047"/>
      <c r="F87" s="148"/>
      <c r="G87" s="137"/>
      <c r="H87" s="137"/>
    </row>
    <row r="88" spans="1:15" s="152" customFormat="1" ht="12.75" customHeight="1">
      <c r="A88" s="312"/>
      <c r="B88" s="342"/>
      <c r="C88" s="342"/>
      <c r="D88" s="342"/>
      <c r="E88" s="342"/>
      <c r="F88" s="335"/>
    </row>
    <row r="89" spans="1:15" s="152" customFormat="1" ht="12.75" customHeight="1">
      <c r="A89" s="312"/>
      <c r="B89" s="342"/>
      <c r="C89" s="342"/>
      <c r="D89" s="342"/>
      <c r="E89" s="342"/>
      <c r="F89" s="335"/>
    </row>
    <row r="90" spans="1:15" s="152" customFormat="1" ht="15.75">
      <c r="A90" s="336" t="s">
        <v>542</v>
      </c>
      <c r="B90" s="337"/>
      <c r="C90" s="337"/>
      <c r="D90" s="337"/>
      <c r="E90" s="337"/>
      <c r="F90" s="337"/>
    </row>
    <row r="91" spans="1:15" s="152" customFormat="1" ht="15"/>
    <row r="92" spans="1:15" ht="12" customHeight="1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</row>
    <row r="93" spans="1:15" ht="12" customHeight="1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</row>
  </sheetData>
  <mergeCells count="32">
    <mergeCell ref="A14:I14"/>
    <mergeCell ref="B84:C84"/>
    <mergeCell ref="D84:E84"/>
    <mergeCell ref="B85:C85"/>
    <mergeCell ref="D85:E85"/>
    <mergeCell ref="A79:O79"/>
    <mergeCell ref="G16:I17"/>
    <mergeCell ref="B82:C82"/>
    <mergeCell ref="D82:E82"/>
    <mergeCell ref="B83:C83"/>
    <mergeCell ref="D83:E83"/>
    <mergeCell ref="B87:C87"/>
    <mergeCell ref="C8:G8"/>
    <mergeCell ref="A6:L6"/>
    <mergeCell ref="A7:L7"/>
    <mergeCell ref="C9:F9"/>
    <mergeCell ref="A16:A18"/>
    <mergeCell ref="B16:B18"/>
    <mergeCell ref="C16:C18"/>
    <mergeCell ref="A10:I10"/>
    <mergeCell ref="A11:I11"/>
    <mergeCell ref="A12:I12"/>
    <mergeCell ref="J16:L17"/>
    <mergeCell ref="D87:E87"/>
    <mergeCell ref="D16:F17"/>
    <mergeCell ref="B86:C86"/>
    <mergeCell ref="D86:E86"/>
    <mergeCell ref="J1:L1"/>
    <mergeCell ref="J2:L2"/>
    <mergeCell ref="J3:L3"/>
    <mergeCell ref="A4:L4"/>
    <mergeCell ref="A5:L5"/>
  </mergeCells>
  <pageMargins left="0.15748031496062992" right="0.15748031496062992" top="0.19685039370078741" bottom="0.27559055118110237" header="0.15748031496062992" footer="0.1574803149606299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O221"/>
  <sheetViews>
    <sheetView view="pageBreakPreview" topLeftCell="A10" zoomScaleNormal="98" zoomScaleSheetLayoutView="100" workbookViewId="0">
      <selection activeCell="F40" sqref="F40"/>
    </sheetView>
  </sheetViews>
  <sheetFormatPr defaultRowHeight="12.75"/>
  <cols>
    <col min="1" max="1" width="60" style="439" customWidth="1"/>
    <col min="2" max="2" width="5.5703125" style="439" customWidth="1"/>
    <col min="3" max="3" width="10.28515625" style="439" customWidth="1"/>
    <col min="4" max="4" width="12.42578125" style="439" customWidth="1"/>
    <col min="5" max="5" width="9.28515625" style="439" customWidth="1"/>
    <col min="6" max="6" width="11.42578125" style="441" customWidth="1"/>
    <col min="7" max="17" width="5" style="439" customWidth="1"/>
    <col min="18" max="16384" width="9.140625" style="439"/>
  </cols>
  <sheetData>
    <row r="1" spans="1:6" ht="20.25" customHeight="1">
      <c r="A1" s="1104"/>
      <c r="D1" s="1040" t="s">
        <v>25</v>
      </c>
      <c r="E1" s="1040"/>
      <c r="F1" s="1040"/>
    </row>
    <row r="2" spans="1:6" ht="14.25" customHeight="1">
      <c r="A2" s="1104"/>
      <c r="D2" s="1038" t="s">
        <v>385</v>
      </c>
      <c r="E2" s="1038"/>
      <c r="F2" s="1038"/>
    </row>
    <row r="3" spans="1:6" ht="15" customHeight="1">
      <c r="A3" s="1105" t="s">
        <v>328</v>
      </c>
      <c r="B3" s="1105"/>
      <c r="C3" s="1105"/>
      <c r="D3" s="1105"/>
      <c r="E3" s="1105"/>
      <c r="F3" s="1105"/>
    </row>
    <row r="4" spans="1:6" ht="12.75" customHeight="1">
      <c r="A4" s="1106" t="s">
        <v>123</v>
      </c>
      <c r="B4" s="1106"/>
      <c r="C4" s="1106"/>
      <c r="D4" s="1106"/>
      <c r="E4" s="1106"/>
      <c r="F4" s="1106"/>
    </row>
    <row r="5" spans="1:6" ht="36" customHeight="1">
      <c r="A5" s="1102" t="s">
        <v>275</v>
      </c>
      <c r="B5" s="1103"/>
      <c r="C5" s="1103"/>
      <c r="D5" s="1103"/>
      <c r="E5" s="1103"/>
      <c r="F5" s="1103"/>
    </row>
    <row r="6" spans="1:6" ht="7.5" customHeight="1">
      <c r="A6" s="440"/>
      <c r="B6" s="440"/>
      <c r="C6" s="440"/>
      <c r="D6" s="440"/>
      <c r="E6" s="440"/>
    </row>
    <row r="7" spans="1:6" ht="12.75" customHeight="1">
      <c r="A7" s="1107" t="s">
        <v>499</v>
      </c>
      <c r="B7" s="1105"/>
      <c r="C7" s="1105"/>
      <c r="D7" s="1105"/>
      <c r="E7" s="1105"/>
      <c r="F7" s="1105"/>
    </row>
    <row r="8" spans="1:6" ht="12" customHeight="1">
      <c r="E8" s="442"/>
      <c r="F8" s="156" t="s">
        <v>27</v>
      </c>
    </row>
    <row r="9" spans="1:6" ht="14.25">
      <c r="A9" s="1101" t="s">
        <v>457</v>
      </c>
      <c r="B9" s="1101"/>
      <c r="C9" s="1101"/>
      <c r="D9" s="1101"/>
      <c r="E9" s="443"/>
      <c r="F9" s="444" t="s">
        <v>392</v>
      </c>
    </row>
    <row r="10" spans="1:6" ht="14.25">
      <c r="A10" s="1101" t="s">
        <v>458</v>
      </c>
      <c r="B10" s="1101"/>
      <c r="C10" s="1101"/>
      <c r="D10" s="1101"/>
      <c r="E10" s="445"/>
      <c r="F10" s="444" t="s">
        <v>393</v>
      </c>
    </row>
    <row r="11" spans="1:6" ht="14.25">
      <c r="A11" s="1101" t="s">
        <v>459</v>
      </c>
      <c r="B11" s="1101"/>
      <c r="C11" s="1101"/>
      <c r="D11" s="1101"/>
      <c r="E11" s="445"/>
      <c r="F11" s="444" t="s">
        <v>394</v>
      </c>
    </row>
    <row r="12" spans="1:6">
      <c r="A12" s="1108" t="s">
        <v>344</v>
      </c>
      <c r="B12" s="1108"/>
      <c r="C12" s="1108"/>
      <c r="D12" s="1108"/>
      <c r="E12" s="438"/>
      <c r="F12" s="437"/>
    </row>
    <row r="13" spans="1:6" ht="14.25">
      <c r="A13" s="1101" t="s">
        <v>456</v>
      </c>
      <c r="B13" s="1101"/>
      <c r="C13" s="1101"/>
      <c r="D13" s="1101"/>
      <c r="E13" s="445"/>
      <c r="F13" s="446">
        <v>300</v>
      </c>
    </row>
    <row r="14" spans="1:6" ht="13.5" thickBot="1">
      <c r="A14" s="447" t="s">
        <v>124</v>
      </c>
      <c r="B14" s="1109"/>
      <c r="C14" s="1109"/>
      <c r="D14" s="1109"/>
      <c r="E14" s="442"/>
      <c r="F14" s="448"/>
    </row>
    <row r="15" spans="1:6" ht="13.5" customHeight="1">
      <c r="A15" s="1110" t="s">
        <v>125</v>
      </c>
      <c r="B15" s="1112" t="s">
        <v>126</v>
      </c>
      <c r="C15" s="1114" t="s">
        <v>127</v>
      </c>
      <c r="D15" s="1115"/>
      <c r="E15" s="1116" t="s">
        <v>128</v>
      </c>
      <c r="F15" s="1117"/>
    </row>
    <row r="16" spans="1:6" ht="37.5" customHeight="1">
      <c r="A16" s="1111"/>
      <c r="B16" s="1113"/>
      <c r="C16" s="449" t="s">
        <v>129</v>
      </c>
      <c r="D16" s="450" t="s">
        <v>130</v>
      </c>
      <c r="E16" s="451" t="s">
        <v>131</v>
      </c>
      <c r="F16" s="452" t="s">
        <v>132</v>
      </c>
    </row>
    <row r="17" spans="1:10" ht="12" customHeight="1">
      <c r="A17" s="453">
        <v>1</v>
      </c>
      <c r="B17" s="454">
        <v>2</v>
      </c>
      <c r="C17" s="453">
        <v>3</v>
      </c>
      <c r="D17" s="455">
        <v>4</v>
      </c>
      <c r="E17" s="456">
        <v>5</v>
      </c>
      <c r="F17" s="457">
        <v>6</v>
      </c>
    </row>
    <row r="18" spans="1:10" s="460" customFormat="1">
      <c r="A18" s="458" t="s">
        <v>133</v>
      </c>
      <c r="B18" s="459" t="s">
        <v>134</v>
      </c>
      <c r="C18" s="740">
        <v>1</v>
      </c>
      <c r="D18" s="740">
        <v>1</v>
      </c>
      <c r="E18" s="772">
        <v>1</v>
      </c>
      <c r="F18" s="773">
        <v>1</v>
      </c>
      <c r="G18" s="1118"/>
      <c r="H18" s="1118"/>
      <c r="I18" s="1118"/>
      <c r="J18" s="1118"/>
    </row>
    <row r="19" spans="1:10" s="460" customFormat="1" ht="13.5" customHeight="1">
      <c r="A19" s="461" t="s">
        <v>135</v>
      </c>
      <c r="B19" s="462" t="s">
        <v>136</v>
      </c>
      <c r="C19" s="741">
        <f>C20+C21+C22+C23+C24+C25+C28</f>
        <v>26.333333333333332</v>
      </c>
      <c r="D19" s="741">
        <f>D20+D21+D22+D23+D24+D25+D28</f>
        <v>26.333333333333332</v>
      </c>
      <c r="E19" s="741">
        <f>E20+E21+E22+E23+E24+E25+E28</f>
        <v>26</v>
      </c>
      <c r="F19" s="741">
        <f>F20+F21+F22+F23+F24+F25+F28</f>
        <v>27</v>
      </c>
    </row>
    <row r="20" spans="1:10" ht="12.75" hidden="1" customHeight="1">
      <c r="A20" s="463" t="s">
        <v>204</v>
      </c>
      <c r="B20" s="464" t="s">
        <v>137</v>
      </c>
      <c r="C20" s="774"/>
      <c r="D20" s="740">
        <f>(E20*8+F20*4)/12</f>
        <v>0</v>
      </c>
      <c r="E20" s="775"/>
      <c r="F20" s="776"/>
    </row>
    <row r="21" spans="1:10" hidden="1">
      <c r="A21" s="463" t="s">
        <v>203</v>
      </c>
      <c r="B21" s="464" t="s">
        <v>138</v>
      </c>
      <c r="C21" s="774"/>
      <c r="D21" s="740">
        <f t="shared" ref="D21:D24" si="0">(E21*8+F21*4)/12</f>
        <v>0</v>
      </c>
      <c r="E21" s="775"/>
      <c r="F21" s="776"/>
    </row>
    <row r="22" spans="1:10" ht="15" hidden="1" customHeight="1">
      <c r="A22" s="463" t="s">
        <v>210</v>
      </c>
      <c r="B22" s="464" t="s">
        <v>139</v>
      </c>
      <c r="C22" s="774"/>
      <c r="D22" s="740">
        <f t="shared" si="0"/>
        <v>0</v>
      </c>
      <c r="E22" s="775"/>
      <c r="F22" s="776"/>
    </row>
    <row r="23" spans="1:10" hidden="1">
      <c r="A23" s="463" t="s">
        <v>224</v>
      </c>
      <c r="B23" s="464" t="s">
        <v>140</v>
      </c>
      <c r="C23" s="774"/>
      <c r="D23" s="740">
        <f t="shared" si="0"/>
        <v>0</v>
      </c>
      <c r="E23" s="775"/>
      <c r="F23" s="776"/>
    </row>
    <row r="24" spans="1:10" hidden="1">
      <c r="A24" s="463" t="s">
        <v>225</v>
      </c>
      <c r="B24" s="464" t="s">
        <v>276</v>
      </c>
      <c r="C24" s="774"/>
      <c r="D24" s="740">
        <f t="shared" si="0"/>
        <v>0</v>
      </c>
      <c r="E24" s="775"/>
      <c r="F24" s="776"/>
    </row>
    <row r="25" spans="1:10">
      <c r="A25" s="463" t="s">
        <v>211</v>
      </c>
      <c r="B25" s="465" t="s">
        <v>141</v>
      </c>
      <c r="C25" s="742">
        <f>C26+C27</f>
        <v>0</v>
      </c>
      <c r="D25" s="742">
        <f t="shared" ref="D25:F25" si="1">D26+D27</f>
        <v>0</v>
      </c>
      <c r="E25" s="777">
        <f t="shared" si="1"/>
        <v>0</v>
      </c>
      <c r="F25" s="778">
        <f t="shared" si="1"/>
        <v>0</v>
      </c>
    </row>
    <row r="26" spans="1:10">
      <c r="A26" s="466" t="s">
        <v>205</v>
      </c>
      <c r="B26" s="464"/>
      <c r="C26" s="774">
        <f>'3-5AG Buget'!C26+'3-5AG Contract'!C26</f>
        <v>0</v>
      </c>
      <c r="D26" s="740">
        <f t="shared" ref="D26:D27" si="2">(E26*8+F26*4)/12</f>
        <v>0</v>
      </c>
      <c r="E26" s="774">
        <f>'3-5AG Buget'!E26+'3-5AG Contract'!E26</f>
        <v>0</v>
      </c>
      <c r="F26" s="774">
        <f>'3-5AG Buget'!F26+'3-5AG Contract'!F26</f>
        <v>0</v>
      </c>
    </row>
    <row r="27" spans="1:10">
      <c r="A27" s="466" t="s">
        <v>202</v>
      </c>
      <c r="B27" s="464"/>
      <c r="C27" s="774">
        <f>'3-5AG Buget'!C27+'3-5AG Contract'!C27</f>
        <v>0</v>
      </c>
      <c r="D27" s="740">
        <f t="shared" si="2"/>
        <v>0</v>
      </c>
      <c r="E27" s="774">
        <f>'3-5AG Buget'!E27+'3-5AG Contract'!E27</f>
        <v>0</v>
      </c>
      <c r="F27" s="774">
        <f>'3-5AG Buget'!F27+'3-5AG Contract'!F27</f>
        <v>0</v>
      </c>
    </row>
    <row r="28" spans="1:10">
      <c r="A28" s="467" t="s">
        <v>209</v>
      </c>
      <c r="B28" s="465" t="s">
        <v>142</v>
      </c>
      <c r="C28" s="743">
        <f>C29+C30</f>
        <v>26.333333333333332</v>
      </c>
      <c r="D28" s="743">
        <f t="shared" ref="D28:F28" si="3">D29+D30</f>
        <v>26.333333333333332</v>
      </c>
      <c r="E28" s="777">
        <f t="shared" si="3"/>
        <v>26</v>
      </c>
      <c r="F28" s="780">
        <f t="shared" si="3"/>
        <v>27</v>
      </c>
    </row>
    <row r="29" spans="1:10">
      <c r="A29" s="466" t="s">
        <v>205</v>
      </c>
      <c r="B29" s="464"/>
      <c r="C29" s="779">
        <f>(E29*8+F29*4)/12</f>
        <v>26.333333333333332</v>
      </c>
      <c r="D29" s="740">
        <f t="shared" ref="D29:D30" si="4">(E29*8+F29*4)/12</f>
        <v>26.333333333333332</v>
      </c>
      <c r="E29" s="774">
        <f>'3-5AG Buget'!E29+'3-5AG Contract'!E29</f>
        <v>26</v>
      </c>
      <c r="F29" s="774">
        <f>'3-5AG Buget'!F29+'3-5AG Contract'!F29</f>
        <v>27</v>
      </c>
    </row>
    <row r="30" spans="1:10">
      <c r="A30" s="466" t="s">
        <v>202</v>
      </c>
      <c r="B30" s="464"/>
      <c r="C30" s="779">
        <f>(E30*8+F30*4)/12</f>
        <v>0</v>
      </c>
      <c r="D30" s="740">
        <f t="shared" si="4"/>
        <v>0</v>
      </c>
      <c r="E30" s="774">
        <f>'3-5AG Buget'!E30+'3-5AG Contract'!E30</f>
        <v>0</v>
      </c>
      <c r="F30" s="774">
        <f>'3-5AG Buget'!F30+'3-5AG Contract'!F30</f>
        <v>0</v>
      </c>
    </row>
    <row r="31" spans="1:10" s="460" customFormat="1" ht="14.25" customHeight="1">
      <c r="A31" s="468" t="s">
        <v>143</v>
      </c>
      <c r="B31" s="469" t="s">
        <v>144</v>
      </c>
      <c r="C31" s="781"/>
      <c r="D31" s="744"/>
      <c r="E31" s="782"/>
      <c r="F31" s="783"/>
      <c r="G31" s="470"/>
    </row>
    <row r="32" spans="1:10" ht="15.75" customHeight="1">
      <c r="A32" s="471" t="s">
        <v>357</v>
      </c>
      <c r="B32" s="464"/>
      <c r="C32" s="745"/>
      <c r="D32" s="745"/>
      <c r="E32" s="784"/>
      <c r="F32" s="785"/>
      <c r="G32" s="472"/>
    </row>
    <row r="33" spans="1:7" s="460" customFormat="1">
      <c r="A33" s="473" t="s">
        <v>206</v>
      </c>
      <c r="B33" s="462" t="s">
        <v>145</v>
      </c>
      <c r="C33" s="746">
        <f>C34+C35+C36+C37+C38+C39+C42+C45</f>
        <v>635</v>
      </c>
      <c r="D33" s="746">
        <f>D34+D35+D36+D37+D38+D39+D42+D45</f>
        <v>599.66666666666674</v>
      </c>
      <c r="E33" s="746">
        <f>E34+E35+E36+E37+E38+E39+E42+E45</f>
        <v>594</v>
      </c>
      <c r="F33" s="746">
        <f>F34+F35+F36+F37+F38+F39+F42+F45</f>
        <v>611</v>
      </c>
      <c r="G33" s="470"/>
    </row>
    <row r="34" spans="1:7" ht="13.5" hidden="1" customHeight="1">
      <c r="A34" s="463" t="s">
        <v>204</v>
      </c>
      <c r="B34" s="464" t="s">
        <v>146</v>
      </c>
      <c r="C34" s="786">
        <f>(E34+C49)-C88</f>
        <v>0</v>
      </c>
      <c r="D34" s="740">
        <f t="shared" ref="D34:D38" si="5">(E34*8+F34*4)/12</f>
        <v>0</v>
      </c>
      <c r="E34" s="775"/>
      <c r="F34" s="787">
        <f>(E34+F49+F64)-F76-F88-F103</f>
        <v>0</v>
      </c>
      <c r="G34" s="472"/>
    </row>
    <row r="35" spans="1:7" hidden="1">
      <c r="A35" s="463" t="s">
        <v>203</v>
      </c>
      <c r="B35" s="464" t="s">
        <v>147</v>
      </c>
      <c r="C35" s="786">
        <f>(E35+C50)-C89</f>
        <v>0</v>
      </c>
      <c r="D35" s="740">
        <f t="shared" si="5"/>
        <v>0</v>
      </c>
      <c r="E35" s="775"/>
      <c r="F35" s="787">
        <f>(E35+F50+F65)-F77-F89-F104</f>
        <v>0</v>
      </c>
      <c r="G35" s="472"/>
    </row>
    <row r="36" spans="1:7" hidden="1">
      <c r="A36" s="463" t="s">
        <v>210</v>
      </c>
      <c r="B36" s="464" t="s">
        <v>148</v>
      </c>
      <c r="C36" s="786">
        <f>(E36+C51)-C90</f>
        <v>0</v>
      </c>
      <c r="D36" s="740">
        <f t="shared" si="5"/>
        <v>0</v>
      </c>
      <c r="E36" s="775"/>
      <c r="F36" s="787">
        <f>(E36+F51+F66)-F78-F90-F105</f>
        <v>0</v>
      </c>
      <c r="G36" s="472"/>
    </row>
    <row r="37" spans="1:7" ht="12.75" hidden="1" customHeight="1">
      <c r="A37" s="463" t="s">
        <v>224</v>
      </c>
      <c r="B37" s="464" t="s">
        <v>149</v>
      </c>
      <c r="C37" s="786">
        <f>(E37+C52)-C91</f>
        <v>0</v>
      </c>
      <c r="D37" s="740">
        <f t="shared" si="5"/>
        <v>0</v>
      </c>
      <c r="E37" s="775"/>
      <c r="F37" s="787">
        <f>(E37+F52+F67)-F79-F91-F106</f>
        <v>0</v>
      </c>
      <c r="G37" s="472"/>
    </row>
    <row r="38" spans="1:7" ht="12.75" hidden="1" customHeight="1">
      <c r="A38" s="463" t="s">
        <v>225</v>
      </c>
      <c r="B38" s="464" t="s">
        <v>150</v>
      </c>
      <c r="C38" s="786">
        <f>(E38+C53)-C92</f>
        <v>0</v>
      </c>
      <c r="D38" s="740">
        <f t="shared" si="5"/>
        <v>0</v>
      </c>
      <c r="E38" s="775"/>
      <c r="F38" s="787">
        <f>(E38+F53+F68)-F80-F92-F107</f>
        <v>0</v>
      </c>
      <c r="G38" s="472"/>
    </row>
    <row r="39" spans="1:7" ht="12.75" customHeight="1">
      <c r="A39" s="463" t="s">
        <v>211</v>
      </c>
      <c r="B39" s="465" t="s">
        <v>151</v>
      </c>
      <c r="C39" s="747">
        <f>C40+C41</f>
        <v>0</v>
      </c>
      <c r="D39" s="747">
        <f t="shared" ref="D39:F39" si="6">D40+D41</f>
        <v>0.33333333333333331</v>
      </c>
      <c r="E39" s="777">
        <f t="shared" si="6"/>
        <v>0</v>
      </c>
      <c r="F39" s="780">
        <f t="shared" si="6"/>
        <v>1</v>
      </c>
      <c r="G39" s="472"/>
    </row>
    <row r="40" spans="1:7" ht="12.75" customHeight="1">
      <c r="A40" s="466" t="s">
        <v>205</v>
      </c>
      <c r="B40" s="464"/>
      <c r="C40" s="749">
        <f>(E40+C55)-C94</f>
        <v>0</v>
      </c>
      <c r="D40" s="740">
        <f t="shared" ref="D40:D41" si="7">(E40*8+F40*4)/12</f>
        <v>0.33333333333333331</v>
      </c>
      <c r="E40" s="774">
        <f>'3-5AG Buget'!E40+'3-5AG Contract'!E40</f>
        <v>0</v>
      </c>
      <c r="F40" s="789">
        <f>(E40+F55+F70)-F82-F94-F109</f>
        <v>1</v>
      </c>
      <c r="G40" s="472"/>
    </row>
    <row r="41" spans="1:7" ht="12.75" customHeight="1">
      <c r="A41" s="466" t="s">
        <v>202</v>
      </c>
      <c r="B41" s="464"/>
      <c r="C41" s="749">
        <f>(E41+C56)-C95</f>
        <v>0</v>
      </c>
      <c r="D41" s="740">
        <f t="shared" si="7"/>
        <v>0</v>
      </c>
      <c r="E41" s="774">
        <f>'3-5AG Buget'!E41+'3-5AG Contract'!E41</f>
        <v>0</v>
      </c>
      <c r="F41" s="789">
        <f>(E41+F56+F71)-F83-F95-F110</f>
        <v>0</v>
      </c>
      <c r="G41" s="472"/>
    </row>
    <row r="42" spans="1:7" ht="12.75" customHeight="1">
      <c r="A42" s="467" t="s">
        <v>209</v>
      </c>
      <c r="B42" s="465" t="s">
        <v>277</v>
      </c>
      <c r="C42" s="747">
        <f>C43+C44</f>
        <v>635</v>
      </c>
      <c r="D42" s="747">
        <f t="shared" ref="D42:F42" si="8">D43+D44</f>
        <v>599.33333333333337</v>
      </c>
      <c r="E42" s="777">
        <f t="shared" si="8"/>
        <v>594</v>
      </c>
      <c r="F42" s="780">
        <f t="shared" si="8"/>
        <v>610</v>
      </c>
      <c r="G42" s="472"/>
    </row>
    <row r="43" spans="1:7" ht="12.75" customHeight="1">
      <c r="A43" s="466" t="s">
        <v>205</v>
      </c>
      <c r="B43" s="464"/>
      <c r="C43" s="749">
        <f>(E43+C58)-C97</f>
        <v>635</v>
      </c>
      <c r="D43" s="740">
        <f t="shared" ref="D43:D44" si="9">(E43*8+F43*4)/12</f>
        <v>599.33333333333337</v>
      </c>
      <c r="E43" s="774">
        <f>'3-5AG Buget'!E43+'3-5AG Contract'!E43</f>
        <v>594</v>
      </c>
      <c r="F43" s="789">
        <f>(E43+F58+F73)-F85-F97-F112</f>
        <v>610</v>
      </c>
      <c r="G43" s="472"/>
    </row>
    <row r="44" spans="1:7" ht="12.75" customHeight="1">
      <c r="A44" s="466" t="s">
        <v>202</v>
      </c>
      <c r="B44" s="464"/>
      <c r="C44" s="749">
        <f>(E44+C59)-C98</f>
        <v>0</v>
      </c>
      <c r="D44" s="740">
        <f t="shared" si="9"/>
        <v>0</v>
      </c>
      <c r="E44" s="774">
        <f>'3-5AG Buget'!E44+'3-5AG Contract'!E44</f>
        <v>0</v>
      </c>
      <c r="F44" s="789">
        <f>(E44+F59+F74)-F86-F98-F113</f>
        <v>0</v>
      </c>
      <c r="G44" s="472"/>
    </row>
    <row r="45" spans="1:7" ht="12.75" customHeight="1">
      <c r="A45" s="474" t="s">
        <v>354</v>
      </c>
      <c r="B45" s="465" t="s">
        <v>351</v>
      </c>
      <c r="C45" s="748">
        <f>C46+C47</f>
        <v>0</v>
      </c>
      <c r="D45" s="748">
        <f t="shared" ref="D45:F45" si="10">D46+D47</f>
        <v>0</v>
      </c>
      <c r="E45" s="748">
        <f t="shared" si="10"/>
        <v>0</v>
      </c>
      <c r="F45" s="748">
        <f t="shared" si="10"/>
        <v>0</v>
      </c>
      <c r="G45" s="472"/>
    </row>
    <row r="46" spans="1:7" ht="12.75" customHeight="1">
      <c r="A46" s="467" t="s">
        <v>353</v>
      </c>
      <c r="B46" s="464" t="s">
        <v>374</v>
      </c>
      <c r="C46" s="749">
        <f t="shared" ref="C46:C47" si="11">(E46+C61)-C100</f>
        <v>0</v>
      </c>
      <c r="D46" s="740">
        <f t="shared" ref="D46:D47" si="12">(E46*8+F46*4)/12</f>
        <v>0</v>
      </c>
      <c r="E46" s="774">
        <f>'3-5AG Buget'!E46+'3-5AG Contract'!E46</f>
        <v>0</v>
      </c>
      <c r="F46" s="789">
        <f>E46+F61-F100-F115</f>
        <v>0</v>
      </c>
      <c r="G46" s="472"/>
    </row>
    <row r="47" spans="1:7" ht="12.75" customHeight="1">
      <c r="A47" s="467" t="s">
        <v>352</v>
      </c>
      <c r="B47" s="464" t="s">
        <v>375</v>
      </c>
      <c r="C47" s="749">
        <f t="shared" si="11"/>
        <v>0</v>
      </c>
      <c r="D47" s="740">
        <f t="shared" si="12"/>
        <v>0</v>
      </c>
      <c r="E47" s="774">
        <f>'3-5AG Buget'!E47+'3-5AG Contract'!E47</f>
        <v>0</v>
      </c>
      <c r="F47" s="789">
        <f>E47+F62-F101-F116</f>
        <v>0</v>
      </c>
      <c r="G47" s="472"/>
    </row>
    <row r="48" spans="1:7" ht="15" customHeight="1">
      <c r="A48" s="475" t="s">
        <v>152</v>
      </c>
      <c r="B48" s="462" t="s">
        <v>153</v>
      </c>
      <c r="C48" s="746">
        <f>C49+C50+C51+C52+C53+C54+C57+C60</f>
        <v>275</v>
      </c>
      <c r="D48" s="746">
        <f>D49+D50+D51+D52+D53+D54+D57</f>
        <v>83.666666666666671</v>
      </c>
      <c r="E48" s="790" t="s">
        <v>28</v>
      </c>
      <c r="F48" s="791">
        <f>F49+F50+F51+F52+F53+F54+F57+F60</f>
        <v>251</v>
      </c>
      <c r="G48" s="472"/>
    </row>
    <row r="49" spans="1:7" ht="12.75" hidden="1" customHeight="1">
      <c r="A49" s="463" t="s">
        <v>319</v>
      </c>
      <c r="B49" s="464" t="s">
        <v>154</v>
      </c>
      <c r="C49" s="749"/>
      <c r="D49" s="749">
        <f>F49*4/12</f>
        <v>0</v>
      </c>
      <c r="E49" s="779" t="s">
        <v>28</v>
      </c>
      <c r="F49" s="789"/>
      <c r="G49" s="472"/>
    </row>
    <row r="50" spans="1:7" hidden="1">
      <c r="A50" s="463" t="s">
        <v>203</v>
      </c>
      <c r="B50" s="464" t="s">
        <v>155</v>
      </c>
      <c r="C50" s="749"/>
      <c r="D50" s="749">
        <f t="shared" ref="D50:D62" si="13">F50*4/12</f>
        <v>0</v>
      </c>
      <c r="E50" s="774" t="s">
        <v>28</v>
      </c>
      <c r="F50" s="776"/>
      <c r="G50" s="472"/>
    </row>
    <row r="51" spans="1:7" hidden="1">
      <c r="A51" s="463" t="s">
        <v>210</v>
      </c>
      <c r="B51" s="464" t="s">
        <v>156</v>
      </c>
      <c r="C51" s="749"/>
      <c r="D51" s="749">
        <f t="shared" si="13"/>
        <v>0</v>
      </c>
      <c r="E51" s="779" t="s">
        <v>28</v>
      </c>
      <c r="F51" s="776"/>
      <c r="G51" s="472"/>
    </row>
    <row r="52" spans="1:7" hidden="1">
      <c r="A52" s="463" t="s">
        <v>224</v>
      </c>
      <c r="B52" s="464" t="s">
        <v>157</v>
      </c>
      <c r="C52" s="749"/>
      <c r="D52" s="749">
        <f t="shared" si="13"/>
        <v>0</v>
      </c>
      <c r="E52" s="792" t="s">
        <v>28</v>
      </c>
      <c r="F52" s="793"/>
      <c r="G52" s="472"/>
    </row>
    <row r="53" spans="1:7" hidden="1">
      <c r="A53" s="463" t="s">
        <v>225</v>
      </c>
      <c r="B53" s="464" t="s">
        <v>158</v>
      </c>
      <c r="C53" s="749"/>
      <c r="D53" s="749">
        <f t="shared" si="13"/>
        <v>0</v>
      </c>
      <c r="E53" s="792" t="s">
        <v>28</v>
      </c>
      <c r="F53" s="793"/>
      <c r="G53" s="472"/>
    </row>
    <row r="54" spans="1:7">
      <c r="A54" s="463" t="s">
        <v>211</v>
      </c>
      <c r="B54" s="465" t="s">
        <v>159</v>
      </c>
      <c r="C54" s="747">
        <f>C55+C56</f>
        <v>0</v>
      </c>
      <c r="D54" s="747">
        <f>D55+D56</f>
        <v>0</v>
      </c>
      <c r="E54" s="743" t="s">
        <v>28</v>
      </c>
      <c r="F54" s="780">
        <f>F55+F56</f>
        <v>0</v>
      </c>
      <c r="G54" s="472"/>
    </row>
    <row r="55" spans="1:7">
      <c r="A55" s="466" t="s">
        <v>320</v>
      </c>
      <c r="B55" s="464"/>
      <c r="C55" s="774">
        <f>'3-5AG Buget'!C55+'3-5AG Contract'!C55</f>
        <v>0</v>
      </c>
      <c r="D55" s="749">
        <f t="shared" si="13"/>
        <v>0</v>
      </c>
      <c r="E55" s="792" t="s">
        <v>28</v>
      </c>
      <c r="F55" s="774">
        <f>'3-5AG Buget'!F55+'3-5AG Contract'!F55</f>
        <v>0</v>
      </c>
      <c r="G55" s="472"/>
    </row>
    <row r="56" spans="1:7">
      <c r="A56" s="466" t="s">
        <v>321</v>
      </c>
      <c r="B56" s="464"/>
      <c r="C56" s="774">
        <f>'3-5AG Buget'!C56+'3-5AG Contract'!C56</f>
        <v>0</v>
      </c>
      <c r="D56" s="749">
        <f t="shared" si="13"/>
        <v>0</v>
      </c>
      <c r="E56" s="792" t="s">
        <v>28</v>
      </c>
      <c r="F56" s="774">
        <f>'3-5AG Buget'!F56+'3-5AG Contract'!F56</f>
        <v>0</v>
      </c>
      <c r="G56" s="472"/>
    </row>
    <row r="57" spans="1:7">
      <c r="A57" s="467" t="s">
        <v>209</v>
      </c>
      <c r="B57" s="465" t="s">
        <v>278</v>
      </c>
      <c r="C57" s="747">
        <f>C58+C59</f>
        <v>275</v>
      </c>
      <c r="D57" s="747">
        <f>D58+D59</f>
        <v>83.666666666666671</v>
      </c>
      <c r="E57" s="743" t="s">
        <v>28</v>
      </c>
      <c r="F57" s="780">
        <f>F58+F59</f>
        <v>251</v>
      </c>
      <c r="G57" s="472"/>
    </row>
    <row r="58" spans="1:7">
      <c r="A58" s="466" t="s">
        <v>320</v>
      </c>
      <c r="B58" s="464"/>
      <c r="C58" s="774">
        <f>'3-5AG Buget'!C58+'3-5AG Contract'!C58</f>
        <v>275</v>
      </c>
      <c r="D58" s="749">
        <f t="shared" si="13"/>
        <v>83.666666666666671</v>
      </c>
      <c r="E58" s="792" t="s">
        <v>28</v>
      </c>
      <c r="F58" s="774">
        <f>'3-5AG Buget'!F58+'3-5AG Contract'!F58</f>
        <v>251</v>
      </c>
      <c r="G58" s="472"/>
    </row>
    <row r="59" spans="1:7">
      <c r="A59" s="466" t="s">
        <v>321</v>
      </c>
      <c r="B59" s="464"/>
      <c r="C59" s="774">
        <f>'3-5AG Buget'!C59+'3-5AG Contract'!C59</f>
        <v>0</v>
      </c>
      <c r="D59" s="749">
        <f t="shared" si="13"/>
        <v>0</v>
      </c>
      <c r="E59" s="792" t="s">
        <v>28</v>
      </c>
      <c r="F59" s="774">
        <f>'3-5AG Buget'!F59+'3-5AG Contract'!F59</f>
        <v>0</v>
      </c>
      <c r="G59" s="472"/>
    </row>
    <row r="60" spans="1:7">
      <c r="A60" s="474" t="s">
        <v>354</v>
      </c>
      <c r="B60" s="465" t="s">
        <v>355</v>
      </c>
      <c r="C60" s="748">
        <f>C61+C62</f>
        <v>0</v>
      </c>
      <c r="D60" s="748">
        <f t="shared" ref="D60" si="14">D61+D62</f>
        <v>0</v>
      </c>
      <c r="E60" s="748" t="s">
        <v>28</v>
      </c>
      <c r="F60" s="748">
        <f t="shared" ref="F60" si="15">F61+F62</f>
        <v>0</v>
      </c>
      <c r="G60" s="472"/>
    </row>
    <row r="61" spans="1:7">
      <c r="A61" s="467" t="s">
        <v>353</v>
      </c>
      <c r="B61" s="464" t="s">
        <v>376</v>
      </c>
      <c r="C61" s="774">
        <f>'3-5AG Buget'!C61+'3-5AG Contract'!C61</f>
        <v>0</v>
      </c>
      <c r="D61" s="749">
        <f t="shared" si="13"/>
        <v>0</v>
      </c>
      <c r="E61" s="792" t="s">
        <v>28</v>
      </c>
      <c r="F61" s="774">
        <f>'3-5AG Buget'!F61+'3-5AG Contract'!F61</f>
        <v>0</v>
      </c>
      <c r="G61" s="472"/>
    </row>
    <row r="62" spans="1:7">
      <c r="A62" s="467" t="s">
        <v>352</v>
      </c>
      <c r="B62" s="464" t="s">
        <v>377</v>
      </c>
      <c r="C62" s="774">
        <f>'3-5AG Buget'!C62+'3-5AG Contract'!C62</f>
        <v>0</v>
      </c>
      <c r="D62" s="749">
        <f t="shared" si="13"/>
        <v>0</v>
      </c>
      <c r="E62" s="792" t="s">
        <v>28</v>
      </c>
      <c r="F62" s="774">
        <f>'3-5AG Buget'!F62+'3-5AG Contract'!F62</f>
        <v>0</v>
      </c>
      <c r="G62" s="472"/>
    </row>
    <row r="63" spans="1:7" ht="25.5" customHeight="1">
      <c r="A63" s="473" t="s">
        <v>160</v>
      </c>
      <c r="B63" s="462" t="s">
        <v>161</v>
      </c>
      <c r="C63" s="750" t="s">
        <v>28</v>
      </c>
      <c r="D63" s="750">
        <f>D64+D65+D66+D67+D68+D69+D72</f>
        <v>2</v>
      </c>
      <c r="E63" s="746" t="s">
        <v>28</v>
      </c>
      <c r="F63" s="794">
        <f>F64+F65+F66+F67+F68+F69+F72</f>
        <v>2</v>
      </c>
      <c r="G63" s="472"/>
    </row>
    <row r="64" spans="1:7" ht="14.25" hidden="1" customHeight="1">
      <c r="A64" s="463" t="s">
        <v>204</v>
      </c>
      <c r="B64" s="464" t="s">
        <v>162</v>
      </c>
      <c r="C64" s="795" t="s">
        <v>28</v>
      </c>
      <c r="D64" s="749">
        <f>F64*12/12</f>
        <v>0</v>
      </c>
      <c r="E64" s="792" t="s">
        <v>28</v>
      </c>
      <c r="F64" s="793"/>
      <c r="G64" s="472"/>
    </row>
    <row r="65" spans="1:7" ht="14.25" hidden="1" customHeight="1">
      <c r="A65" s="463" t="s">
        <v>203</v>
      </c>
      <c r="B65" s="464" t="s">
        <v>49</v>
      </c>
      <c r="C65" s="795" t="s">
        <v>28</v>
      </c>
      <c r="D65" s="749">
        <f t="shared" ref="D65:D86" si="16">F65*12/12</f>
        <v>0</v>
      </c>
      <c r="E65" s="792" t="s">
        <v>28</v>
      </c>
      <c r="F65" s="793"/>
      <c r="G65" s="472"/>
    </row>
    <row r="66" spans="1:7" ht="13.5" hidden="1" customHeight="1">
      <c r="A66" s="463" t="s">
        <v>210</v>
      </c>
      <c r="B66" s="464" t="s">
        <v>163</v>
      </c>
      <c r="C66" s="795" t="s">
        <v>28</v>
      </c>
      <c r="D66" s="749">
        <f t="shared" si="16"/>
        <v>0</v>
      </c>
      <c r="E66" s="792" t="s">
        <v>28</v>
      </c>
      <c r="F66" s="793"/>
      <c r="G66" s="472"/>
    </row>
    <row r="67" spans="1:7" ht="14.25" hidden="1" customHeight="1">
      <c r="A67" s="463" t="s">
        <v>224</v>
      </c>
      <c r="B67" s="464" t="s">
        <v>164</v>
      </c>
      <c r="C67" s="795" t="s">
        <v>28</v>
      </c>
      <c r="D67" s="749">
        <f t="shared" si="16"/>
        <v>0</v>
      </c>
      <c r="E67" s="792" t="s">
        <v>28</v>
      </c>
      <c r="F67" s="793"/>
      <c r="G67" s="472"/>
    </row>
    <row r="68" spans="1:7" ht="14.25" hidden="1" customHeight="1">
      <c r="A68" s="463" t="s">
        <v>225</v>
      </c>
      <c r="B68" s="464" t="s">
        <v>165</v>
      </c>
      <c r="C68" s="795" t="s">
        <v>28</v>
      </c>
      <c r="D68" s="749">
        <f t="shared" si="16"/>
        <v>0</v>
      </c>
      <c r="E68" s="792" t="s">
        <v>28</v>
      </c>
      <c r="F68" s="793"/>
      <c r="G68" s="472"/>
    </row>
    <row r="69" spans="1:7" ht="14.25" customHeight="1">
      <c r="A69" s="463" t="s">
        <v>211</v>
      </c>
      <c r="B69" s="465" t="s">
        <v>166</v>
      </c>
      <c r="C69" s="747" t="s">
        <v>28</v>
      </c>
      <c r="D69" s="751">
        <f>D70+D71</f>
        <v>1</v>
      </c>
      <c r="E69" s="743" t="s">
        <v>28</v>
      </c>
      <c r="F69" s="778">
        <f>F70+F71</f>
        <v>1</v>
      </c>
      <c r="G69" s="472"/>
    </row>
    <row r="70" spans="1:7">
      <c r="A70" s="466" t="s">
        <v>205</v>
      </c>
      <c r="B70" s="464"/>
      <c r="C70" s="796" t="s">
        <v>28</v>
      </c>
      <c r="D70" s="749">
        <f t="shared" si="16"/>
        <v>1</v>
      </c>
      <c r="E70" s="796" t="s">
        <v>28</v>
      </c>
      <c r="F70" s="774">
        <f>'3-5AG Buget'!F70+'3-5AG Contract'!F70</f>
        <v>1</v>
      </c>
      <c r="G70" s="472"/>
    </row>
    <row r="71" spans="1:7">
      <c r="A71" s="466" t="s">
        <v>202</v>
      </c>
      <c r="B71" s="464"/>
      <c r="C71" s="796" t="s">
        <v>28</v>
      </c>
      <c r="D71" s="749">
        <f t="shared" si="16"/>
        <v>0</v>
      </c>
      <c r="E71" s="796" t="s">
        <v>28</v>
      </c>
      <c r="F71" s="774">
        <f>'3-5AG Buget'!F71+'3-5AG Contract'!F71</f>
        <v>0</v>
      </c>
      <c r="G71" s="472"/>
    </row>
    <row r="72" spans="1:7">
      <c r="A72" s="467" t="s">
        <v>209</v>
      </c>
      <c r="B72" s="465" t="s">
        <v>279</v>
      </c>
      <c r="C72" s="742" t="s">
        <v>28</v>
      </c>
      <c r="D72" s="751">
        <f>D73+D74</f>
        <v>1</v>
      </c>
      <c r="E72" s="742" t="s">
        <v>28</v>
      </c>
      <c r="F72" s="778">
        <f>F73+F74</f>
        <v>1</v>
      </c>
      <c r="G72" s="472"/>
    </row>
    <row r="73" spans="1:7">
      <c r="A73" s="466" t="s">
        <v>205</v>
      </c>
      <c r="B73" s="464"/>
      <c r="C73" s="796" t="s">
        <v>28</v>
      </c>
      <c r="D73" s="749">
        <f t="shared" si="16"/>
        <v>1</v>
      </c>
      <c r="E73" s="796" t="s">
        <v>28</v>
      </c>
      <c r="F73" s="774">
        <f>'3-5AG Buget'!F73+'3-5AG Contract'!F73</f>
        <v>1</v>
      </c>
      <c r="G73" s="472"/>
    </row>
    <row r="74" spans="1:7">
      <c r="A74" s="466" t="s">
        <v>202</v>
      </c>
      <c r="B74" s="464"/>
      <c r="C74" s="796" t="s">
        <v>28</v>
      </c>
      <c r="D74" s="749">
        <f t="shared" si="16"/>
        <v>0</v>
      </c>
      <c r="E74" s="796" t="s">
        <v>28</v>
      </c>
      <c r="F74" s="774">
        <f>'3-5AG Buget'!F74+'3-5AG Contract'!F74</f>
        <v>0</v>
      </c>
      <c r="G74" s="472"/>
    </row>
    <row r="75" spans="1:7" ht="24" customHeight="1">
      <c r="A75" s="473" t="s">
        <v>167</v>
      </c>
      <c r="B75" s="462" t="s">
        <v>168</v>
      </c>
      <c r="C75" s="746" t="s">
        <v>28</v>
      </c>
      <c r="D75" s="750">
        <f>D76+D77+D78+D79+D80+D81+D84</f>
        <v>0</v>
      </c>
      <c r="E75" s="790" t="s">
        <v>28</v>
      </c>
      <c r="F75" s="794">
        <f>F76+F77+F78+F79+F80+F81+F84</f>
        <v>0</v>
      </c>
      <c r="G75" s="472"/>
    </row>
    <row r="76" spans="1:7" hidden="1">
      <c r="A76" s="463" t="s">
        <v>204</v>
      </c>
      <c r="B76" s="464" t="s">
        <v>169</v>
      </c>
      <c r="C76" s="795" t="s">
        <v>28</v>
      </c>
      <c r="D76" s="749">
        <f t="shared" si="16"/>
        <v>0</v>
      </c>
      <c r="E76" s="792" t="s">
        <v>28</v>
      </c>
      <c r="F76" s="798"/>
      <c r="G76" s="472"/>
    </row>
    <row r="77" spans="1:7" hidden="1">
      <c r="A77" s="463" t="s">
        <v>203</v>
      </c>
      <c r="B77" s="464" t="s">
        <v>170</v>
      </c>
      <c r="C77" s="795" t="s">
        <v>28</v>
      </c>
      <c r="D77" s="749">
        <f t="shared" si="16"/>
        <v>0</v>
      </c>
      <c r="E77" s="792" t="s">
        <v>28</v>
      </c>
      <c r="F77" s="798"/>
      <c r="G77" s="472"/>
    </row>
    <row r="78" spans="1:7" hidden="1">
      <c r="A78" s="463" t="s">
        <v>210</v>
      </c>
      <c r="B78" s="464" t="s">
        <v>171</v>
      </c>
      <c r="C78" s="749" t="s">
        <v>28</v>
      </c>
      <c r="D78" s="749">
        <f t="shared" si="16"/>
        <v>0</v>
      </c>
      <c r="E78" s="779" t="s">
        <v>28</v>
      </c>
      <c r="F78" s="789"/>
      <c r="G78" s="472"/>
    </row>
    <row r="79" spans="1:7" hidden="1">
      <c r="A79" s="463" t="s">
        <v>224</v>
      </c>
      <c r="B79" s="464" t="s">
        <v>172</v>
      </c>
      <c r="C79" s="749" t="s">
        <v>28</v>
      </c>
      <c r="D79" s="749">
        <f t="shared" si="16"/>
        <v>0</v>
      </c>
      <c r="E79" s="779" t="s">
        <v>28</v>
      </c>
      <c r="F79" s="789"/>
      <c r="G79" s="472"/>
    </row>
    <row r="80" spans="1:7" hidden="1">
      <c r="A80" s="463" t="s">
        <v>225</v>
      </c>
      <c r="B80" s="464" t="s">
        <v>173</v>
      </c>
      <c r="C80" s="749" t="s">
        <v>28</v>
      </c>
      <c r="D80" s="749">
        <f t="shared" si="16"/>
        <v>0</v>
      </c>
      <c r="E80" s="779" t="s">
        <v>28</v>
      </c>
      <c r="F80" s="789"/>
      <c r="G80" s="472"/>
    </row>
    <row r="81" spans="1:7">
      <c r="A81" s="463" t="s">
        <v>211</v>
      </c>
      <c r="B81" s="465" t="s">
        <v>174</v>
      </c>
      <c r="C81" s="747" t="s">
        <v>28</v>
      </c>
      <c r="D81" s="747">
        <f>D82+D83</f>
        <v>0</v>
      </c>
      <c r="E81" s="743" t="s">
        <v>28</v>
      </c>
      <c r="F81" s="780">
        <f>F82+F83</f>
        <v>0</v>
      </c>
      <c r="G81" s="472"/>
    </row>
    <row r="82" spans="1:7">
      <c r="A82" s="466" t="s">
        <v>205</v>
      </c>
      <c r="B82" s="464"/>
      <c r="C82" s="749" t="s">
        <v>28</v>
      </c>
      <c r="D82" s="749">
        <f t="shared" si="16"/>
        <v>0</v>
      </c>
      <c r="E82" s="779" t="s">
        <v>28</v>
      </c>
      <c r="F82" s="774">
        <f>'3-5AG Buget'!F82+'3-5AG Contract'!F82</f>
        <v>0</v>
      </c>
      <c r="G82" s="472"/>
    </row>
    <row r="83" spans="1:7">
      <c r="A83" s="466" t="s">
        <v>202</v>
      </c>
      <c r="B83" s="464"/>
      <c r="C83" s="749" t="s">
        <v>28</v>
      </c>
      <c r="D83" s="749">
        <f t="shared" si="16"/>
        <v>0</v>
      </c>
      <c r="E83" s="779" t="s">
        <v>28</v>
      </c>
      <c r="F83" s="774">
        <f>'3-5AG Buget'!F83+'3-5AG Contract'!F83</f>
        <v>0</v>
      </c>
      <c r="G83" s="472"/>
    </row>
    <row r="84" spans="1:7">
      <c r="A84" s="467" t="s">
        <v>209</v>
      </c>
      <c r="B84" s="465" t="s">
        <v>280</v>
      </c>
      <c r="C84" s="747" t="s">
        <v>28</v>
      </c>
      <c r="D84" s="751">
        <f>D85+D86</f>
        <v>0</v>
      </c>
      <c r="E84" s="743" t="s">
        <v>28</v>
      </c>
      <c r="F84" s="778">
        <f>F85+F86</f>
        <v>0</v>
      </c>
      <c r="G84" s="472"/>
    </row>
    <row r="85" spans="1:7">
      <c r="A85" s="466" t="s">
        <v>205</v>
      </c>
      <c r="B85" s="464"/>
      <c r="C85" s="800" t="s">
        <v>28</v>
      </c>
      <c r="D85" s="749">
        <f t="shared" si="16"/>
        <v>0</v>
      </c>
      <c r="E85" s="779" t="s">
        <v>28</v>
      </c>
      <c r="F85" s="774">
        <f>'3-5AG Buget'!F85+'3-5AG Contract'!F85</f>
        <v>0</v>
      </c>
      <c r="G85" s="472"/>
    </row>
    <row r="86" spans="1:7">
      <c r="A86" s="466" t="s">
        <v>202</v>
      </c>
      <c r="B86" s="464"/>
      <c r="C86" s="800" t="s">
        <v>28</v>
      </c>
      <c r="D86" s="749">
        <f t="shared" si="16"/>
        <v>0</v>
      </c>
      <c r="E86" s="779" t="s">
        <v>28</v>
      </c>
      <c r="F86" s="774">
        <f>'3-5AG Buget'!F86+'3-5AG Contract'!F86</f>
        <v>0</v>
      </c>
      <c r="G86" s="472"/>
    </row>
    <row r="87" spans="1:7" s="477" customFormat="1" ht="16.5" customHeight="1">
      <c r="A87" s="473" t="s">
        <v>175</v>
      </c>
      <c r="B87" s="462" t="s">
        <v>176</v>
      </c>
      <c r="C87" s="746">
        <f>C88+C89+C90+C91+C92+C93+C96+C99</f>
        <v>234</v>
      </c>
      <c r="D87" s="746">
        <f>D88+D89+D90+D91+D92+D93+D96</f>
        <v>95.5</v>
      </c>
      <c r="E87" s="746" t="s">
        <v>28</v>
      </c>
      <c r="F87" s="791">
        <f>F88+F89+F90+F91+F92+F93+F96+F99</f>
        <v>191</v>
      </c>
      <c r="G87" s="476"/>
    </row>
    <row r="88" spans="1:7" s="477" customFormat="1" hidden="1">
      <c r="A88" s="463" t="s">
        <v>319</v>
      </c>
      <c r="B88" s="464" t="s">
        <v>177</v>
      </c>
      <c r="C88" s="749"/>
      <c r="D88" s="749">
        <f>F88*6/12</f>
        <v>0</v>
      </c>
      <c r="E88" s="801" t="s">
        <v>28</v>
      </c>
      <c r="F88" s="789"/>
      <c r="G88" s="476"/>
    </row>
    <row r="89" spans="1:7" s="477" customFormat="1" hidden="1">
      <c r="A89" s="463" t="s">
        <v>203</v>
      </c>
      <c r="B89" s="464" t="s">
        <v>178</v>
      </c>
      <c r="C89" s="749"/>
      <c r="D89" s="749">
        <f t="shared" ref="D89:D101" si="17">F89*6/12</f>
        <v>0</v>
      </c>
      <c r="E89" s="779" t="s">
        <v>28</v>
      </c>
      <c r="F89" s="789"/>
      <c r="G89" s="476"/>
    </row>
    <row r="90" spans="1:7" s="477" customFormat="1" hidden="1">
      <c r="A90" s="463" t="s">
        <v>210</v>
      </c>
      <c r="B90" s="478" t="s">
        <v>179</v>
      </c>
      <c r="C90" s="749"/>
      <c r="D90" s="749">
        <f t="shared" si="17"/>
        <v>0</v>
      </c>
      <c r="E90" s="779" t="s">
        <v>28</v>
      </c>
      <c r="F90" s="789"/>
      <c r="G90" s="476"/>
    </row>
    <row r="91" spans="1:7" s="477" customFormat="1" hidden="1">
      <c r="A91" s="463" t="s">
        <v>224</v>
      </c>
      <c r="B91" s="478" t="s">
        <v>180</v>
      </c>
      <c r="C91" s="749"/>
      <c r="D91" s="749">
        <f t="shared" si="17"/>
        <v>0</v>
      </c>
      <c r="E91" s="792" t="s">
        <v>28</v>
      </c>
      <c r="F91" s="798"/>
      <c r="G91" s="476"/>
    </row>
    <row r="92" spans="1:7" s="477" customFormat="1" hidden="1">
      <c r="A92" s="463" t="s">
        <v>225</v>
      </c>
      <c r="B92" s="478" t="s">
        <v>181</v>
      </c>
      <c r="C92" s="749"/>
      <c r="D92" s="749">
        <f t="shared" si="17"/>
        <v>0</v>
      </c>
      <c r="E92" s="792" t="s">
        <v>28</v>
      </c>
      <c r="F92" s="798"/>
      <c r="G92" s="476"/>
    </row>
    <row r="93" spans="1:7" s="477" customFormat="1">
      <c r="A93" s="463" t="s">
        <v>211</v>
      </c>
      <c r="B93" s="479" t="s">
        <v>182</v>
      </c>
      <c r="C93" s="747">
        <f>C94+C95</f>
        <v>0</v>
      </c>
      <c r="D93" s="747">
        <f>D94+D95</f>
        <v>0</v>
      </c>
      <c r="E93" s="743" t="s">
        <v>28</v>
      </c>
      <c r="F93" s="780">
        <f>F94+F95</f>
        <v>0</v>
      </c>
      <c r="G93" s="476"/>
    </row>
    <row r="94" spans="1:7" s="477" customFormat="1">
      <c r="A94" s="466" t="s">
        <v>205</v>
      </c>
      <c r="B94" s="478"/>
      <c r="C94" s="774">
        <f>'3-5AG Buget'!C94+'3-5AG Contract'!C94</f>
        <v>0</v>
      </c>
      <c r="D94" s="749">
        <f t="shared" si="17"/>
        <v>0</v>
      </c>
      <c r="E94" s="792" t="s">
        <v>28</v>
      </c>
      <c r="F94" s="774">
        <f>'3-5AG Buget'!F94+'3-5AG Contract'!F94</f>
        <v>0</v>
      </c>
      <c r="G94" s="476"/>
    </row>
    <row r="95" spans="1:7" s="477" customFormat="1">
      <c r="A95" s="466" t="s">
        <v>322</v>
      </c>
      <c r="B95" s="478"/>
      <c r="C95" s="774">
        <f>'3-5AG Buget'!C95+'3-5AG Contract'!C95</f>
        <v>0</v>
      </c>
      <c r="D95" s="749">
        <f t="shared" si="17"/>
        <v>0</v>
      </c>
      <c r="E95" s="792" t="s">
        <v>28</v>
      </c>
      <c r="F95" s="774">
        <f>'3-5AG Buget'!F95+'3-5AG Contract'!F95</f>
        <v>0</v>
      </c>
      <c r="G95" s="476"/>
    </row>
    <row r="96" spans="1:7" s="477" customFormat="1">
      <c r="A96" s="467" t="s">
        <v>209</v>
      </c>
      <c r="B96" s="479" t="s">
        <v>281</v>
      </c>
      <c r="C96" s="747">
        <f>C97+C98</f>
        <v>234</v>
      </c>
      <c r="D96" s="747">
        <f>D97+D98</f>
        <v>95.5</v>
      </c>
      <c r="E96" s="802" t="s">
        <v>28</v>
      </c>
      <c r="F96" s="780">
        <f t="shared" ref="F96" si="18">F97+F98</f>
        <v>191</v>
      </c>
      <c r="G96" s="476"/>
    </row>
    <row r="97" spans="1:7" s="477" customFormat="1">
      <c r="A97" s="466" t="s">
        <v>320</v>
      </c>
      <c r="B97" s="478"/>
      <c r="C97" s="774">
        <f>'3-5AG Buget'!C97+'3-5AG Contract'!C97</f>
        <v>234</v>
      </c>
      <c r="D97" s="749">
        <f t="shared" si="17"/>
        <v>95.5</v>
      </c>
      <c r="E97" s="803" t="s">
        <v>28</v>
      </c>
      <c r="F97" s="774">
        <f>'3-5AG Buget'!F97+'3-5AG Contract'!F97</f>
        <v>191</v>
      </c>
      <c r="G97" s="476"/>
    </row>
    <row r="98" spans="1:7" s="477" customFormat="1" ht="13.5" customHeight="1">
      <c r="A98" s="466" t="s">
        <v>202</v>
      </c>
      <c r="B98" s="464"/>
      <c r="C98" s="774">
        <f>'3-5AG Buget'!C98+'3-5AG Contract'!C98</f>
        <v>0</v>
      </c>
      <c r="D98" s="749">
        <f t="shared" si="17"/>
        <v>0</v>
      </c>
      <c r="E98" s="792" t="s">
        <v>28</v>
      </c>
      <c r="F98" s="774">
        <f>'3-5AG Buget'!F98+'3-5AG Contract'!F98</f>
        <v>0</v>
      </c>
      <c r="G98" s="476"/>
    </row>
    <row r="99" spans="1:7" s="477" customFormat="1" ht="13.5" customHeight="1">
      <c r="A99" s="474" t="s">
        <v>354</v>
      </c>
      <c r="B99" s="480" t="s">
        <v>356</v>
      </c>
      <c r="C99" s="752">
        <f>SUM(C100:C101)</f>
        <v>0</v>
      </c>
      <c r="D99" s="752">
        <f>SUM(D100:D101)</f>
        <v>0</v>
      </c>
      <c r="E99" s="805" t="s">
        <v>28</v>
      </c>
      <c r="F99" s="752">
        <f>SUM(F100:F101)</f>
        <v>0</v>
      </c>
      <c r="G99" s="476"/>
    </row>
    <row r="100" spans="1:7" s="477" customFormat="1" ht="13.5" customHeight="1">
      <c r="A100" s="467" t="s">
        <v>353</v>
      </c>
      <c r="B100" s="481" t="s">
        <v>378</v>
      </c>
      <c r="C100" s="774">
        <f>'3-5AG Buget'!C100+'3-5AG Contract'!C100</f>
        <v>0</v>
      </c>
      <c r="D100" s="749">
        <f t="shared" si="17"/>
        <v>0</v>
      </c>
      <c r="E100" s="792" t="s">
        <v>28</v>
      </c>
      <c r="F100" s="774">
        <f>'3-5AG Buget'!F100+'3-5AG Contract'!F100</f>
        <v>0</v>
      </c>
      <c r="G100" s="476"/>
    </row>
    <row r="101" spans="1:7" s="477" customFormat="1" ht="13.5" customHeight="1">
      <c r="A101" s="467" t="s">
        <v>352</v>
      </c>
      <c r="B101" s="481" t="s">
        <v>379</v>
      </c>
      <c r="C101" s="774">
        <f>'3-5AG Buget'!C101+'3-5AG Contract'!C101</f>
        <v>0</v>
      </c>
      <c r="D101" s="749">
        <f t="shared" si="17"/>
        <v>0</v>
      </c>
      <c r="E101" s="792" t="s">
        <v>28</v>
      </c>
      <c r="F101" s="774">
        <f>'3-5AG Buget'!F101+'3-5AG Contract'!F101</f>
        <v>0</v>
      </c>
      <c r="G101" s="476"/>
    </row>
    <row r="102" spans="1:7" ht="17.25" customHeight="1">
      <c r="A102" s="482" t="s">
        <v>183</v>
      </c>
      <c r="B102" s="483">
        <v>400</v>
      </c>
      <c r="C102" s="753" t="s">
        <v>28</v>
      </c>
      <c r="D102" s="753">
        <f>D103+D104+D105+D106+D107+D108+D111</f>
        <v>45</v>
      </c>
      <c r="E102" s="753" t="s">
        <v>28</v>
      </c>
      <c r="F102" s="808">
        <f>F103+F104+F105+F106+F107+F108+F111+F114</f>
        <v>45</v>
      </c>
      <c r="G102" s="472"/>
    </row>
    <row r="103" spans="1:7" hidden="1">
      <c r="A103" s="463" t="s">
        <v>204</v>
      </c>
      <c r="B103" s="484">
        <v>401</v>
      </c>
      <c r="C103" s="809" t="s">
        <v>28</v>
      </c>
      <c r="D103" s="749">
        <f>F103*12/12</f>
        <v>0</v>
      </c>
      <c r="E103" s="796" t="s">
        <v>28</v>
      </c>
      <c r="F103" s="793"/>
      <c r="G103" s="472"/>
    </row>
    <row r="104" spans="1:7" hidden="1">
      <c r="A104" s="463" t="s">
        <v>203</v>
      </c>
      <c r="B104" s="484">
        <v>402</v>
      </c>
      <c r="C104" s="809" t="s">
        <v>28</v>
      </c>
      <c r="D104" s="749">
        <f t="shared" ref="D104:D116" si="19">F104*12/12</f>
        <v>0</v>
      </c>
      <c r="E104" s="796" t="s">
        <v>28</v>
      </c>
      <c r="F104" s="798"/>
      <c r="G104" s="472"/>
    </row>
    <row r="105" spans="1:7" hidden="1">
      <c r="A105" s="463" t="s">
        <v>210</v>
      </c>
      <c r="B105" s="484">
        <v>403</v>
      </c>
      <c r="C105" s="758" t="s">
        <v>28</v>
      </c>
      <c r="D105" s="749">
        <f t="shared" si="19"/>
        <v>0</v>
      </c>
      <c r="E105" s="810" t="s">
        <v>28</v>
      </c>
      <c r="F105" s="798"/>
      <c r="G105" s="472"/>
    </row>
    <row r="106" spans="1:7" hidden="1">
      <c r="A106" s="463" t="s">
        <v>224</v>
      </c>
      <c r="B106" s="484">
        <v>404</v>
      </c>
      <c r="C106" s="758" t="s">
        <v>28</v>
      </c>
      <c r="D106" s="749">
        <f t="shared" si="19"/>
        <v>0</v>
      </c>
      <c r="E106" s="810" t="s">
        <v>28</v>
      </c>
      <c r="F106" s="798"/>
      <c r="G106" s="472"/>
    </row>
    <row r="107" spans="1:7" hidden="1">
      <c r="A107" s="463" t="s">
        <v>225</v>
      </c>
      <c r="B107" s="484">
        <v>405</v>
      </c>
      <c r="C107" s="758" t="s">
        <v>28</v>
      </c>
      <c r="D107" s="749">
        <f t="shared" si="19"/>
        <v>0</v>
      </c>
      <c r="E107" s="810" t="s">
        <v>28</v>
      </c>
      <c r="F107" s="798"/>
      <c r="G107" s="472"/>
    </row>
    <row r="108" spans="1:7">
      <c r="A108" s="463" t="s">
        <v>211</v>
      </c>
      <c r="B108" s="485">
        <v>406</v>
      </c>
      <c r="C108" s="754" t="s">
        <v>28</v>
      </c>
      <c r="D108" s="754">
        <f>D109+D110</f>
        <v>0</v>
      </c>
      <c r="E108" s="811" t="s">
        <v>28</v>
      </c>
      <c r="F108" s="812">
        <f>F109+F110</f>
        <v>0</v>
      </c>
      <c r="G108" s="472"/>
    </row>
    <row r="109" spans="1:7">
      <c r="A109" s="466" t="s">
        <v>205</v>
      </c>
      <c r="B109" s="484"/>
      <c r="C109" s="758" t="s">
        <v>28</v>
      </c>
      <c r="D109" s="749">
        <f t="shared" si="19"/>
        <v>0</v>
      </c>
      <c r="E109" s="813" t="s">
        <v>28</v>
      </c>
      <c r="F109" s="774">
        <f>'3-5AG Buget'!F109+'3-5AG Contract'!F109</f>
        <v>0</v>
      </c>
      <c r="G109" s="472"/>
    </row>
    <row r="110" spans="1:7">
      <c r="A110" s="466" t="s">
        <v>202</v>
      </c>
      <c r="B110" s="484"/>
      <c r="C110" s="758" t="s">
        <v>28</v>
      </c>
      <c r="D110" s="749">
        <f t="shared" si="19"/>
        <v>0</v>
      </c>
      <c r="E110" s="813" t="s">
        <v>28</v>
      </c>
      <c r="F110" s="774">
        <f>'3-5AG Buget'!F110+'3-5AG Contract'!F110</f>
        <v>0</v>
      </c>
      <c r="G110" s="472"/>
    </row>
    <row r="111" spans="1:7">
      <c r="A111" s="467" t="s">
        <v>209</v>
      </c>
      <c r="B111" s="485">
        <v>407</v>
      </c>
      <c r="C111" s="754" t="s">
        <v>28</v>
      </c>
      <c r="D111" s="754">
        <f>D112+D113</f>
        <v>45</v>
      </c>
      <c r="E111" s="816" t="s">
        <v>28</v>
      </c>
      <c r="F111" s="812">
        <f>F112+F113</f>
        <v>45</v>
      </c>
      <c r="G111" s="472"/>
    </row>
    <row r="112" spans="1:7">
      <c r="A112" s="466" t="s">
        <v>205</v>
      </c>
      <c r="B112" s="484"/>
      <c r="C112" s="758" t="s">
        <v>28</v>
      </c>
      <c r="D112" s="749">
        <f t="shared" si="19"/>
        <v>45</v>
      </c>
      <c r="E112" s="817" t="s">
        <v>28</v>
      </c>
      <c r="F112" s="774">
        <f>'3-5AG Buget'!F112+'3-5AG Contract'!F112</f>
        <v>45</v>
      </c>
      <c r="G112" s="472"/>
    </row>
    <row r="113" spans="1:7">
      <c r="A113" s="466" t="s">
        <v>202</v>
      </c>
      <c r="B113" s="484"/>
      <c r="C113" s="758" t="s">
        <v>28</v>
      </c>
      <c r="D113" s="749">
        <f t="shared" si="19"/>
        <v>0</v>
      </c>
      <c r="E113" s="817" t="s">
        <v>28</v>
      </c>
      <c r="F113" s="774">
        <f>'3-5AG Buget'!F113+'3-5AG Contract'!F113</f>
        <v>0</v>
      </c>
      <c r="G113" s="472"/>
    </row>
    <row r="114" spans="1:7">
      <c r="A114" s="474" t="s">
        <v>354</v>
      </c>
      <c r="B114" s="485">
        <v>408</v>
      </c>
      <c r="C114" s="818" t="s">
        <v>28</v>
      </c>
      <c r="D114" s="755">
        <f>SUM(D115:D116)</f>
        <v>0</v>
      </c>
      <c r="E114" s="819" t="s">
        <v>28</v>
      </c>
      <c r="F114" s="755">
        <f>SUM(F115:F116)</f>
        <v>0</v>
      </c>
      <c r="G114" s="472"/>
    </row>
    <row r="115" spans="1:7">
      <c r="A115" s="467" t="s">
        <v>353</v>
      </c>
      <c r="B115" s="486" t="s">
        <v>380</v>
      </c>
      <c r="C115" s="758" t="s">
        <v>28</v>
      </c>
      <c r="D115" s="749">
        <f t="shared" si="19"/>
        <v>0</v>
      </c>
      <c r="E115" s="817" t="s">
        <v>28</v>
      </c>
      <c r="F115" s="774">
        <f>'3-5AG Buget'!F115+'3-5AG Contract'!F115</f>
        <v>0</v>
      </c>
      <c r="G115" s="472"/>
    </row>
    <row r="116" spans="1:7">
      <c r="A116" s="467" t="s">
        <v>352</v>
      </c>
      <c r="B116" s="486" t="s">
        <v>381</v>
      </c>
      <c r="C116" s="758" t="s">
        <v>28</v>
      </c>
      <c r="D116" s="749">
        <f t="shared" si="19"/>
        <v>0</v>
      </c>
      <c r="E116" s="817" t="s">
        <v>28</v>
      </c>
      <c r="F116" s="774">
        <f>'3-5AG Buget'!F116+'3-5AG Contract'!F116</f>
        <v>0</v>
      </c>
      <c r="G116" s="472"/>
    </row>
    <row r="117" spans="1:7" ht="19.5" customHeight="1">
      <c r="A117" s="473" t="s">
        <v>184</v>
      </c>
      <c r="B117" s="487">
        <v>410</v>
      </c>
      <c r="C117" s="756">
        <f>C118+C126+C131</f>
        <v>629</v>
      </c>
      <c r="D117" s="756">
        <f t="shared" ref="D117:F117" si="20">D118+D126+D131</f>
        <v>594.6</v>
      </c>
      <c r="E117" s="820">
        <f t="shared" si="20"/>
        <v>587</v>
      </c>
      <c r="F117" s="821">
        <f t="shared" si="20"/>
        <v>606</v>
      </c>
      <c r="G117" s="472"/>
    </row>
    <row r="118" spans="1:7" ht="16.5" customHeight="1">
      <c r="A118" s="488" t="s">
        <v>185</v>
      </c>
      <c r="B118" s="489">
        <v>420</v>
      </c>
      <c r="C118" s="757">
        <f>C119+C120+C121+C122+C123+C124+C125</f>
        <v>629</v>
      </c>
      <c r="D118" s="757">
        <f t="shared" ref="D118:F118" si="21">D119+D120+D121+D122+D123+D124+D125</f>
        <v>594.6</v>
      </c>
      <c r="E118" s="757">
        <f t="shared" si="21"/>
        <v>587</v>
      </c>
      <c r="F118" s="822">
        <f t="shared" si="21"/>
        <v>606</v>
      </c>
      <c r="G118" s="472"/>
    </row>
    <row r="119" spans="1:7" hidden="1">
      <c r="A119" s="463" t="s">
        <v>204</v>
      </c>
      <c r="B119" s="484">
        <v>421</v>
      </c>
      <c r="C119" s="810"/>
      <c r="D119" s="758">
        <f>(E119*6+F119*4)/10</f>
        <v>0</v>
      </c>
      <c r="E119" s="823"/>
      <c r="F119" s="798"/>
      <c r="G119" s="472"/>
    </row>
    <row r="120" spans="1:7" hidden="1">
      <c r="A120" s="463" t="s">
        <v>203</v>
      </c>
      <c r="B120" s="484">
        <v>422</v>
      </c>
      <c r="C120" s="810"/>
      <c r="D120" s="758">
        <f t="shared" ref="D120:D125" si="22">(E120*6+F120*4)/10</f>
        <v>0</v>
      </c>
      <c r="E120" s="823"/>
      <c r="F120" s="798"/>
      <c r="G120" s="472"/>
    </row>
    <row r="121" spans="1:7" hidden="1">
      <c r="A121" s="463" t="s">
        <v>210</v>
      </c>
      <c r="B121" s="484">
        <v>423</v>
      </c>
      <c r="C121" s="824"/>
      <c r="D121" s="758">
        <f t="shared" si="22"/>
        <v>0</v>
      </c>
      <c r="E121" s="825"/>
      <c r="F121" s="789"/>
      <c r="G121" s="472"/>
    </row>
    <row r="122" spans="1:7" hidden="1">
      <c r="A122" s="463" t="s">
        <v>224</v>
      </c>
      <c r="B122" s="484">
        <v>424</v>
      </c>
      <c r="C122" s="824"/>
      <c r="D122" s="758">
        <f t="shared" si="22"/>
        <v>0</v>
      </c>
      <c r="E122" s="825"/>
      <c r="F122" s="789"/>
      <c r="G122" s="472"/>
    </row>
    <row r="123" spans="1:7" hidden="1">
      <c r="A123" s="463" t="s">
        <v>225</v>
      </c>
      <c r="B123" s="484">
        <v>425</v>
      </c>
      <c r="C123" s="824"/>
      <c r="D123" s="758">
        <f t="shared" si="22"/>
        <v>0</v>
      </c>
      <c r="E123" s="825"/>
      <c r="F123" s="789"/>
      <c r="G123" s="472"/>
    </row>
    <row r="124" spans="1:7">
      <c r="A124" s="463" t="s">
        <v>212</v>
      </c>
      <c r="B124" s="484">
        <v>426</v>
      </c>
      <c r="C124" s="774">
        <f>'3-5AG Buget'!C124+'3-5AG Contract'!C124</f>
        <v>0</v>
      </c>
      <c r="D124" s="758">
        <f t="shared" si="22"/>
        <v>0</v>
      </c>
      <c r="E124" s="774">
        <f>'3-5AG Buget'!E124+'3-5AG Contract'!E124</f>
        <v>0</v>
      </c>
      <c r="F124" s="774">
        <f>'3-5AG Buget'!F124+'3-5AG Contract'!F124</f>
        <v>0</v>
      </c>
      <c r="G124" s="472"/>
    </row>
    <row r="125" spans="1:7">
      <c r="A125" s="467" t="s">
        <v>208</v>
      </c>
      <c r="B125" s="484">
        <v>427</v>
      </c>
      <c r="C125" s="774">
        <f>'3-5AG Buget'!C125+'3-5AG Contract'!C125</f>
        <v>629</v>
      </c>
      <c r="D125" s="758">
        <f t="shared" si="22"/>
        <v>594.6</v>
      </c>
      <c r="E125" s="774">
        <f>'3-5AG Buget'!E125+'3-5AG Contract'!E125</f>
        <v>587</v>
      </c>
      <c r="F125" s="774">
        <f>'3-5AG Buget'!F125+'3-5AG Contract'!F125</f>
        <v>606</v>
      </c>
      <c r="G125" s="472"/>
    </row>
    <row r="126" spans="1:7" ht="15" hidden="1" customHeight="1">
      <c r="A126" s="488" t="s">
        <v>186</v>
      </c>
      <c r="B126" s="490">
        <v>430</v>
      </c>
      <c r="C126" s="757">
        <f>C127+C128+C129+C130</f>
        <v>0</v>
      </c>
      <c r="D126" s="757">
        <f t="shared" ref="D126:F126" si="23">D127+D128+D129+D130</f>
        <v>0</v>
      </c>
      <c r="E126" s="828">
        <f t="shared" si="23"/>
        <v>0</v>
      </c>
      <c r="F126" s="822">
        <f t="shared" si="23"/>
        <v>0</v>
      </c>
      <c r="G126" s="472"/>
    </row>
    <row r="127" spans="1:7" hidden="1">
      <c r="A127" s="463" t="s">
        <v>204</v>
      </c>
      <c r="B127" s="491">
        <v>431</v>
      </c>
      <c r="C127" s="824"/>
      <c r="D127" s="758">
        <f t="shared" ref="D127:D130" si="24">(E127*6+F127*4)/10</f>
        <v>0</v>
      </c>
      <c r="E127" s="826"/>
      <c r="F127" s="789"/>
      <c r="G127" s="472"/>
    </row>
    <row r="128" spans="1:7" hidden="1">
      <c r="A128" s="463" t="s">
        <v>203</v>
      </c>
      <c r="B128" s="491">
        <v>432</v>
      </c>
      <c r="C128" s="824"/>
      <c r="D128" s="758">
        <f t="shared" si="24"/>
        <v>0</v>
      </c>
      <c r="E128" s="826"/>
      <c r="F128" s="789"/>
      <c r="G128" s="472"/>
    </row>
    <row r="129" spans="1:7" hidden="1">
      <c r="A129" s="463" t="s">
        <v>210</v>
      </c>
      <c r="B129" s="491">
        <v>433</v>
      </c>
      <c r="C129" s="824"/>
      <c r="D129" s="758">
        <f t="shared" si="24"/>
        <v>0</v>
      </c>
      <c r="E129" s="826"/>
      <c r="F129" s="789"/>
      <c r="G129" s="472"/>
    </row>
    <row r="130" spans="1:7" hidden="1">
      <c r="A130" s="463" t="s">
        <v>207</v>
      </c>
      <c r="B130" s="491">
        <v>435</v>
      </c>
      <c r="C130" s="824"/>
      <c r="D130" s="758">
        <f t="shared" si="24"/>
        <v>0</v>
      </c>
      <c r="E130" s="826"/>
      <c r="F130" s="789"/>
      <c r="G130" s="472"/>
    </row>
    <row r="131" spans="1:7" ht="16.5" hidden="1" customHeight="1">
      <c r="A131" s="488" t="s">
        <v>187</v>
      </c>
      <c r="B131" s="490">
        <v>440</v>
      </c>
      <c r="C131" s="757">
        <f>C132+C133+C134</f>
        <v>0</v>
      </c>
      <c r="D131" s="757">
        <f t="shared" ref="D131:F131" si="25">D132+D133+D134</f>
        <v>0</v>
      </c>
      <c r="E131" s="828">
        <f t="shared" si="25"/>
        <v>0</v>
      </c>
      <c r="F131" s="822">
        <f t="shared" si="25"/>
        <v>0</v>
      </c>
      <c r="G131" s="472"/>
    </row>
    <row r="132" spans="1:7" hidden="1">
      <c r="A132" s="463" t="s">
        <v>204</v>
      </c>
      <c r="B132" s="491">
        <v>441</v>
      </c>
      <c r="C132" s="824"/>
      <c r="D132" s="758">
        <f t="shared" ref="D132:D134" si="26">(E132*6+F132*4)/10</f>
        <v>0</v>
      </c>
      <c r="E132" s="826"/>
      <c r="F132" s="789"/>
      <c r="G132" s="472"/>
    </row>
    <row r="133" spans="1:7" hidden="1">
      <c r="A133" s="463" t="s">
        <v>203</v>
      </c>
      <c r="B133" s="491">
        <v>442</v>
      </c>
      <c r="C133" s="824"/>
      <c r="D133" s="758">
        <f t="shared" si="26"/>
        <v>0</v>
      </c>
      <c r="E133" s="826"/>
      <c r="F133" s="789"/>
      <c r="G133" s="472"/>
    </row>
    <row r="134" spans="1:7" hidden="1">
      <c r="A134" s="463" t="s">
        <v>212</v>
      </c>
      <c r="B134" s="491">
        <v>445</v>
      </c>
      <c r="C134" s="824"/>
      <c r="D134" s="758">
        <f t="shared" si="26"/>
        <v>0</v>
      </c>
      <c r="E134" s="829"/>
      <c r="F134" s="789"/>
      <c r="G134" s="472"/>
    </row>
    <row r="135" spans="1:7" ht="27" hidden="1" customHeight="1">
      <c r="A135" s="492" t="s">
        <v>188</v>
      </c>
      <c r="B135" s="493">
        <v>450</v>
      </c>
      <c r="C135" s="756">
        <f>SUM(C136:C138)</f>
        <v>0</v>
      </c>
      <c r="D135" s="756">
        <f>SUM(D136:D138)</f>
        <v>0</v>
      </c>
      <c r="E135" s="820">
        <f>SUM(E136:E138)</f>
        <v>0</v>
      </c>
      <c r="F135" s="830">
        <f>SUM(F136:F138)</f>
        <v>0</v>
      </c>
      <c r="G135" s="472"/>
    </row>
    <row r="136" spans="1:7" hidden="1">
      <c r="A136" s="463" t="s">
        <v>204</v>
      </c>
      <c r="B136" s="491">
        <v>451</v>
      </c>
      <c r="C136" s="831"/>
      <c r="D136" s="758">
        <f t="shared" ref="D136:D140" si="27">(E136*6+F136*4)/10</f>
        <v>0</v>
      </c>
      <c r="E136" s="832"/>
      <c r="F136" s="833"/>
      <c r="G136" s="472"/>
    </row>
    <row r="137" spans="1:7" hidden="1">
      <c r="A137" s="463" t="s">
        <v>203</v>
      </c>
      <c r="B137" s="491">
        <v>452</v>
      </c>
      <c r="C137" s="831"/>
      <c r="D137" s="758">
        <f t="shared" si="27"/>
        <v>0</v>
      </c>
      <c r="E137" s="832"/>
      <c r="F137" s="833"/>
      <c r="G137" s="472"/>
    </row>
    <row r="138" spans="1:7" hidden="1">
      <c r="A138" s="463" t="s">
        <v>210</v>
      </c>
      <c r="B138" s="491">
        <v>454</v>
      </c>
      <c r="C138" s="831"/>
      <c r="D138" s="758">
        <f t="shared" si="27"/>
        <v>0</v>
      </c>
      <c r="E138" s="832"/>
      <c r="F138" s="833"/>
      <c r="G138" s="472"/>
    </row>
    <row r="139" spans="1:7" hidden="1">
      <c r="A139" s="463" t="s">
        <v>212</v>
      </c>
      <c r="B139" s="491">
        <v>455</v>
      </c>
      <c r="C139" s="831"/>
      <c r="D139" s="758">
        <f t="shared" si="27"/>
        <v>0</v>
      </c>
      <c r="E139" s="832"/>
      <c r="F139" s="833"/>
      <c r="G139" s="472"/>
    </row>
    <row r="140" spans="1:7" ht="17.25" hidden="1" customHeight="1">
      <c r="A140" s="494" t="s">
        <v>358</v>
      </c>
      <c r="B140" s="495"/>
      <c r="C140" s="834"/>
      <c r="D140" s="758">
        <f t="shared" si="27"/>
        <v>0</v>
      </c>
      <c r="E140" s="834"/>
      <c r="F140" s="835"/>
      <c r="G140" s="472"/>
    </row>
    <row r="141" spans="1:7" ht="18" hidden="1" customHeight="1">
      <c r="A141" s="488" t="s">
        <v>189</v>
      </c>
      <c r="B141" s="490">
        <v>460</v>
      </c>
      <c r="C141" s="759">
        <f>C142+C143+C144+C145</f>
        <v>0</v>
      </c>
      <c r="D141" s="759">
        <f>D142+D143+D144+D145</f>
        <v>0</v>
      </c>
      <c r="E141" s="836">
        <f>E142+E143+E144+E145</f>
        <v>0</v>
      </c>
      <c r="F141" s="837">
        <f>F142+F143+F144+F145</f>
        <v>0</v>
      </c>
      <c r="G141" s="472"/>
    </row>
    <row r="142" spans="1:7" hidden="1">
      <c r="A142" s="463" t="s">
        <v>204</v>
      </c>
      <c r="B142" s="491">
        <v>461</v>
      </c>
      <c r="C142" s="760">
        <f>E142+C147-C162</f>
        <v>0</v>
      </c>
      <c r="D142" s="760">
        <f>(E142+D147+D152)-D157-D167</f>
        <v>0</v>
      </c>
      <c r="E142" s="838"/>
      <c r="F142" s="776">
        <f>(E142+F147+F152)-F157-F162-F167</f>
        <v>0</v>
      </c>
      <c r="G142" s="472"/>
    </row>
    <row r="143" spans="1:7" hidden="1">
      <c r="A143" s="463" t="s">
        <v>203</v>
      </c>
      <c r="B143" s="491">
        <v>462</v>
      </c>
      <c r="C143" s="760">
        <f>E143+C148-C163</f>
        <v>0</v>
      </c>
      <c r="D143" s="760">
        <f>(E143+D148+D153)-D158-D168</f>
        <v>0</v>
      </c>
      <c r="E143" s="838"/>
      <c r="F143" s="776">
        <f>(E143+F148+F153)-F158-F163-F168</f>
        <v>0</v>
      </c>
      <c r="G143" s="472"/>
    </row>
    <row r="144" spans="1:7" hidden="1">
      <c r="A144" s="463" t="s">
        <v>210</v>
      </c>
      <c r="B144" s="491">
        <v>463</v>
      </c>
      <c r="C144" s="760">
        <f>E144+C149-C164</f>
        <v>0</v>
      </c>
      <c r="D144" s="760">
        <f>(E144+D149+D154)-D159-D169</f>
        <v>0</v>
      </c>
      <c r="E144" s="838"/>
      <c r="F144" s="776">
        <f>(E144+F149+F154)-F159-F164-F169</f>
        <v>0</v>
      </c>
      <c r="G144" s="472"/>
    </row>
    <row r="145" spans="1:7" hidden="1">
      <c r="A145" s="463" t="s">
        <v>212</v>
      </c>
      <c r="B145" s="491">
        <v>465</v>
      </c>
      <c r="C145" s="760">
        <f>E145+C150-C165</f>
        <v>0</v>
      </c>
      <c r="D145" s="760">
        <f>(E145+D150+D155)-D160-D170</f>
        <v>0</v>
      </c>
      <c r="E145" s="838"/>
      <c r="F145" s="776">
        <f>(E145+F150+F155)-F160-F165-F170</f>
        <v>0</v>
      </c>
      <c r="G145" s="472"/>
    </row>
    <row r="146" spans="1:7" ht="16.5" hidden="1" customHeight="1">
      <c r="A146" s="496" t="s">
        <v>190</v>
      </c>
      <c r="B146" s="490">
        <v>470</v>
      </c>
      <c r="C146" s="759">
        <f>C147+C148+C149+C150</f>
        <v>0</v>
      </c>
      <c r="D146" s="759">
        <f>D147+D148+D149+D150</f>
        <v>0</v>
      </c>
      <c r="E146" s="759" t="s">
        <v>28</v>
      </c>
      <c r="F146" s="837">
        <f>F147+F148+F149+F150</f>
        <v>0</v>
      </c>
      <c r="G146" s="472"/>
    </row>
    <row r="147" spans="1:7" hidden="1">
      <c r="A147" s="463" t="s">
        <v>323</v>
      </c>
      <c r="B147" s="491">
        <v>471</v>
      </c>
      <c r="C147" s="760"/>
      <c r="D147" s="749">
        <f>F147*4/12</f>
        <v>0</v>
      </c>
      <c r="E147" s="824" t="s">
        <v>28</v>
      </c>
      <c r="F147" s="776"/>
      <c r="G147" s="472"/>
    </row>
    <row r="148" spans="1:7" hidden="1">
      <c r="A148" s="463" t="s">
        <v>203</v>
      </c>
      <c r="B148" s="491">
        <v>472</v>
      </c>
      <c r="C148" s="760"/>
      <c r="D148" s="749">
        <f t="shared" ref="D148:D150" si="28">F148*4/12</f>
        <v>0</v>
      </c>
      <c r="E148" s="824" t="s">
        <v>28</v>
      </c>
      <c r="F148" s="776"/>
      <c r="G148" s="472"/>
    </row>
    <row r="149" spans="1:7" hidden="1">
      <c r="A149" s="463" t="s">
        <v>210</v>
      </c>
      <c r="B149" s="491">
        <v>473</v>
      </c>
      <c r="C149" s="760"/>
      <c r="D149" s="749">
        <f t="shared" si="28"/>
        <v>0</v>
      </c>
      <c r="E149" s="824" t="s">
        <v>28</v>
      </c>
      <c r="F149" s="776"/>
      <c r="G149" s="472"/>
    </row>
    <row r="150" spans="1:7" ht="15" hidden="1" customHeight="1">
      <c r="A150" s="463" t="s">
        <v>324</v>
      </c>
      <c r="B150" s="491">
        <v>475</v>
      </c>
      <c r="C150" s="760"/>
      <c r="D150" s="749">
        <f t="shared" si="28"/>
        <v>0</v>
      </c>
      <c r="E150" s="824" t="s">
        <v>28</v>
      </c>
      <c r="F150" s="776"/>
      <c r="G150" s="472"/>
    </row>
    <row r="151" spans="1:7" ht="25.5" hidden="1" customHeight="1">
      <c r="A151" s="497" t="s">
        <v>191</v>
      </c>
      <c r="B151" s="490">
        <v>480</v>
      </c>
      <c r="C151" s="759" t="s">
        <v>28</v>
      </c>
      <c r="D151" s="759">
        <f>D152+D153+D154+D155</f>
        <v>0</v>
      </c>
      <c r="E151" s="759" t="s">
        <v>28</v>
      </c>
      <c r="F151" s="837">
        <f>F152+F153+F154+F155</f>
        <v>0</v>
      </c>
      <c r="G151" s="472"/>
    </row>
    <row r="152" spans="1:7" ht="12.75" hidden="1" customHeight="1">
      <c r="A152" s="463" t="s">
        <v>204</v>
      </c>
      <c r="B152" s="491">
        <v>481</v>
      </c>
      <c r="C152" s="760" t="s">
        <v>28</v>
      </c>
      <c r="D152" s="749">
        <f t="shared" ref="D152:D155" si="29">F152*12/12</f>
        <v>0</v>
      </c>
      <c r="E152" s="824" t="s">
        <v>28</v>
      </c>
      <c r="F152" s="776"/>
      <c r="G152" s="472"/>
    </row>
    <row r="153" spans="1:7" ht="12.75" hidden="1" customHeight="1">
      <c r="A153" s="463" t="s">
        <v>203</v>
      </c>
      <c r="B153" s="491">
        <v>482</v>
      </c>
      <c r="C153" s="760" t="s">
        <v>28</v>
      </c>
      <c r="D153" s="749">
        <f t="shared" si="29"/>
        <v>0</v>
      </c>
      <c r="E153" s="824" t="s">
        <v>28</v>
      </c>
      <c r="F153" s="776"/>
      <c r="G153" s="472"/>
    </row>
    <row r="154" spans="1:7" ht="12.75" hidden="1" customHeight="1">
      <c r="A154" s="463" t="s">
        <v>210</v>
      </c>
      <c r="B154" s="491">
        <v>483</v>
      </c>
      <c r="C154" s="758" t="s">
        <v>28</v>
      </c>
      <c r="D154" s="749">
        <f t="shared" si="29"/>
        <v>0</v>
      </c>
      <c r="E154" s="810" t="s">
        <v>28</v>
      </c>
      <c r="F154" s="793"/>
      <c r="G154" s="472"/>
    </row>
    <row r="155" spans="1:7" ht="12.75" hidden="1" customHeight="1">
      <c r="A155" s="463" t="s">
        <v>215</v>
      </c>
      <c r="B155" s="491">
        <v>485</v>
      </c>
      <c r="C155" s="758" t="s">
        <v>28</v>
      </c>
      <c r="D155" s="749">
        <f t="shared" si="29"/>
        <v>0</v>
      </c>
      <c r="E155" s="810" t="s">
        <v>28</v>
      </c>
      <c r="F155" s="793"/>
      <c r="G155" s="472"/>
    </row>
    <row r="156" spans="1:7" ht="23.25" hidden="1" customHeight="1">
      <c r="A156" s="497" t="s">
        <v>192</v>
      </c>
      <c r="B156" s="490">
        <v>490</v>
      </c>
      <c r="C156" s="759" t="s">
        <v>28</v>
      </c>
      <c r="D156" s="759">
        <f>D157+D158+D159+D160</f>
        <v>0</v>
      </c>
      <c r="E156" s="759" t="s">
        <v>28</v>
      </c>
      <c r="F156" s="837">
        <f>F157+F158+F159+F160</f>
        <v>0</v>
      </c>
      <c r="G156" s="472"/>
    </row>
    <row r="157" spans="1:7" hidden="1">
      <c r="A157" s="463" t="s">
        <v>204</v>
      </c>
      <c r="B157" s="491">
        <v>491</v>
      </c>
      <c r="C157" s="758" t="s">
        <v>28</v>
      </c>
      <c r="D157" s="749">
        <f t="shared" ref="D157:D175" si="30">F157*12/12</f>
        <v>0</v>
      </c>
      <c r="E157" s="810" t="s">
        <v>28</v>
      </c>
      <c r="F157" s="793"/>
      <c r="G157" s="472"/>
    </row>
    <row r="158" spans="1:7" hidden="1">
      <c r="A158" s="463" t="s">
        <v>203</v>
      </c>
      <c r="B158" s="491">
        <v>492</v>
      </c>
      <c r="C158" s="758" t="s">
        <v>28</v>
      </c>
      <c r="D158" s="749">
        <f t="shared" si="30"/>
        <v>0</v>
      </c>
      <c r="E158" s="810" t="s">
        <v>28</v>
      </c>
      <c r="F158" s="793"/>
      <c r="G158" s="472"/>
    </row>
    <row r="159" spans="1:7" hidden="1">
      <c r="A159" s="463" t="s">
        <v>210</v>
      </c>
      <c r="B159" s="491">
        <v>493</v>
      </c>
      <c r="C159" s="758" t="s">
        <v>28</v>
      </c>
      <c r="D159" s="749">
        <f t="shared" si="30"/>
        <v>0</v>
      </c>
      <c r="E159" s="810" t="s">
        <v>28</v>
      </c>
      <c r="F159" s="793"/>
      <c r="G159" s="472"/>
    </row>
    <row r="160" spans="1:7" ht="12" hidden="1" customHeight="1">
      <c r="A160" s="463" t="s">
        <v>212</v>
      </c>
      <c r="B160" s="491">
        <v>495</v>
      </c>
      <c r="C160" s="758" t="s">
        <v>28</v>
      </c>
      <c r="D160" s="749">
        <f t="shared" si="30"/>
        <v>0</v>
      </c>
      <c r="E160" s="810" t="s">
        <v>28</v>
      </c>
      <c r="F160" s="793"/>
      <c r="G160" s="472"/>
    </row>
    <row r="161" spans="1:7" ht="15.75" hidden="1" customHeight="1">
      <c r="A161" s="498" t="s">
        <v>193</v>
      </c>
      <c r="B161" s="490">
        <v>500</v>
      </c>
      <c r="C161" s="759">
        <f>C162+C163+C164+C165</f>
        <v>0</v>
      </c>
      <c r="D161" s="759">
        <f>D162+D163+D164+D165</f>
        <v>0</v>
      </c>
      <c r="E161" s="759" t="s">
        <v>28</v>
      </c>
      <c r="F161" s="837">
        <f t="shared" ref="F161" si="31">F162+F163+F164+F165</f>
        <v>0</v>
      </c>
      <c r="G161" s="472"/>
    </row>
    <row r="162" spans="1:7" hidden="1">
      <c r="A162" s="463" t="s">
        <v>319</v>
      </c>
      <c r="B162" s="499">
        <v>501</v>
      </c>
      <c r="C162" s="760"/>
      <c r="D162" s="749">
        <f t="shared" si="30"/>
        <v>0</v>
      </c>
      <c r="E162" s="824" t="s">
        <v>28</v>
      </c>
      <c r="F162" s="776"/>
      <c r="G162" s="472"/>
    </row>
    <row r="163" spans="1:7" hidden="1">
      <c r="A163" s="463" t="s">
        <v>203</v>
      </c>
      <c r="B163" s="491">
        <v>502</v>
      </c>
      <c r="C163" s="760"/>
      <c r="D163" s="749">
        <f t="shared" si="30"/>
        <v>0</v>
      </c>
      <c r="E163" s="810" t="s">
        <v>28</v>
      </c>
      <c r="F163" s="793"/>
      <c r="G163" s="472"/>
    </row>
    <row r="164" spans="1:7" hidden="1">
      <c r="A164" s="463" t="s">
        <v>210</v>
      </c>
      <c r="B164" s="491">
        <v>503</v>
      </c>
      <c r="C164" s="760"/>
      <c r="D164" s="749">
        <f t="shared" si="30"/>
        <v>0</v>
      </c>
      <c r="E164" s="810" t="s">
        <v>28</v>
      </c>
      <c r="F164" s="793"/>
      <c r="G164" s="472"/>
    </row>
    <row r="165" spans="1:7" hidden="1">
      <c r="A165" s="463" t="s">
        <v>325</v>
      </c>
      <c r="B165" s="491">
        <v>505</v>
      </c>
      <c r="C165" s="760"/>
      <c r="D165" s="749">
        <f t="shared" si="30"/>
        <v>0</v>
      </c>
      <c r="E165" s="810" t="s">
        <v>28</v>
      </c>
      <c r="F165" s="793"/>
      <c r="G165" s="472"/>
    </row>
    <row r="166" spans="1:7" ht="16.5" hidden="1" customHeight="1">
      <c r="A166" s="500" t="s">
        <v>194</v>
      </c>
      <c r="B166" s="490">
        <v>510</v>
      </c>
      <c r="C166" s="759" t="s">
        <v>28</v>
      </c>
      <c r="D166" s="761">
        <f>D167+D168+D169+D170</f>
        <v>0</v>
      </c>
      <c r="E166" s="762" t="s">
        <v>28</v>
      </c>
      <c r="F166" s="839">
        <f>F167+F168+F169+F170</f>
        <v>0</v>
      </c>
      <c r="G166" s="472"/>
    </row>
    <row r="167" spans="1:7" hidden="1">
      <c r="A167" s="463" t="s">
        <v>204</v>
      </c>
      <c r="B167" s="491">
        <v>511</v>
      </c>
      <c r="C167" s="758" t="s">
        <v>28</v>
      </c>
      <c r="D167" s="749">
        <f t="shared" si="30"/>
        <v>0</v>
      </c>
      <c r="E167" s="810" t="s">
        <v>28</v>
      </c>
      <c r="F167" s="793"/>
      <c r="G167" s="472"/>
    </row>
    <row r="168" spans="1:7" hidden="1">
      <c r="A168" s="463" t="s">
        <v>203</v>
      </c>
      <c r="B168" s="491">
        <v>512</v>
      </c>
      <c r="C168" s="758" t="s">
        <v>28</v>
      </c>
      <c r="D168" s="749">
        <f t="shared" si="30"/>
        <v>0</v>
      </c>
      <c r="E168" s="810" t="s">
        <v>28</v>
      </c>
      <c r="F168" s="793"/>
      <c r="G168" s="472"/>
    </row>
    <row r="169" spans="1:7" hidden="1">
      <c r="A169" s="463" t="s">
        <v>210</v>
      </c>
      <c r="B169" s="491">
        <v>513</v>
      </c>
      <c r="C169" s="758" t="s">
        <v>28</v>
      </c>
      <c r="D169" s="749">
        <f t="shared" si="30"/>
        <v>0</v>
      </c>
      <c r="E169" s="810" t="s">
        <v>28</v>
      </c>
      <c r="F169" s="793"/>
      <c r="G169" s="472"/>
    </row>
    <row r="170" spans="1:7" hidden="1">
      <c r="A170" s="463" t="s">
        <v>212</v>
      </c>
      <c r="B170" s="491">
        <v>515</v>
      </c>
      <c r="C170" s="758" t="s">
        <v>28</v>
      </c>
      <c r="D170" s="749">
        <f t="shared" si="30"/>
        <v>0</v>
      </c>
      <c r="E170" s="810" t="s">
        <v>28</v>
      </c>
      <c r="F170" s="793"/>
      <c r="G170" s="472"/>
    </row>
    <row r="171" spans="1:7" ht="26.25" hidden="1" customHeight="1">
      <c r="A171" s="501" t="s">
        <v>195</v>
      </c>
      <c r="B171" s="490">
        <v>520</v>
      </c>
      <c r="C171" s="762">
        <f>C172+C173+C174+C175</f>
        <v>0</v>
      </c>
      <c r="D171" s="762">
        <f t="shared" ref="D171:F171" si="32">D172+D173+D174+D175</f>
        <v>0</v>
      </c>
      <c r="E171" s="762">
        <f t="shared" si="32"/>
        <v>0</v>
      </c>
      <c r="F171" s="840">
        <f t="shared" si="32"/>
        <v>0</v>
      </c>
      <c r="G171" s="472"/>
    </row>
    <row r="172" spans="1:7" ht="12.75" hidden="1" customHeight="1">
      <c r="A172" s="463" t="s">
        <v>204</v>
      </c>
      <c r="B172" s="491">
        <v>521</v>
      </c>
      <c r="C172" s="831"/>
      <c r="D172" s="749">
        <f t="shared" si="30"/>
        <v>0</v>
      </c>
      <c r="E172" s="832"/>
      <c r="F172" s="833"/>
      <c r="G172" s="472"/>
    </row>
    <row r="173" spans="1:7" ht="12.75" hidden="1" customHeight="1">
      <c r="A173" s="463" t="s">
        <v>203</v>
      </c>
      <c r="B173" s="491">
        <v>522</v>
      </c>
      <c r="C173" s="831"/>
      <c r="D173" s="749">
        <f t="shared" si="30"/>
        <v>0</v>
      </c>
      <c r="E173" s="832"/>
      <c r="F173" s="833"/>
      <c r="G173" s="472"/>
    </row>
    <row r="174" spans="1:7" ht="12.75" hidden="1" customHeight="1">
      <c r="A174" s="463" t="s">
        <v>210</v>
      </c>
      <c r="B174" s="491">
        <v>523</v>
      </c>
      <c r="C174" s="831"/>
      <c r="D174" s="749">
        <f t="shared" si="30"/>
        <v>0</v>
      </c>
      <c r="E174" s="832"/>
      <c r="F174" s="833"/>
      <c r="G174" s="472"/>
    </row>
    <row r="175" spans="1:7" ht="12.75" hidden="1" customHeight="1">
      <c r="A175" s="463" t="s">
        <v>212</v>
      </c>
      <c r="B175" s="491">
        <v>525</v>
      </c>
      <c r="C175" s="831"/>
      <c r="D175" s="749">
        <f t="shared" si="30"/>
        <v>0</v>
      </c>
      <c r="E175" s="832"/>
      <c r="F175" s="833"/>
      <c r="G175" s="472"/>
    </row>
    <row r="176" spans="1:7" ht="27" hidden="1" customHeight="1">
      <c r="A176" s="502" t="s">
        <v>196</v>
      </c>
      <c r="B176" s="503"/>
      <c r="C176" s="763"/>
      <c r="D176" s="763"/>
      <c r="E176" s="763"/>
      <c r="F176" s="841"/>
      <c r="G176" s="472"/>
    </row>
    <row r="177" spans="1:7" ht="18.75" hidden="1" customHeight="1">
      <c r="A177" s="504" t="s">
        <v>197</v>
      </c>
      <c r="B177" s="505">
        <v>530</v>
      </c>
      <c r="C177" s="764">
        <f>C178+C179</f>
        <v>0</v>
      </c>
      <c r="D177" s="764">
        <f t="shared" ref="D177:F177" si="33">D178+D179</f>
        <v>0</v>
      </c>
      <c r="E177" s="842">
        <f t="shared" si="33"/>
        <v>0</v>
      </c>
      <c r="F177" s="843">
        <f t="shared" si="33"/>
        <v>0</v>
      </c>
      <c r="G177" s="472"/>
    </row>
    <row r="178" spans="1:7" ht="12.75" hidden="1" customHeight="1">
      <c r="A178" s="463" t="s">
        <v>204</v>
      </c>
      <c r="B178" s="491">
        <v>531</v>
      </c>
      <c r="C178" s="765">
        <f>E178+C181-C190</f>
        <v>0</v>
      </c>
      <c r="D178" s="765">
        <f>(E178+D181+D184)-D187-D190-D193</f>
        <v>0</v>
      </c>
      <c r="E178" s="844"/>
      <c r="F178" s="845">
        <f>(E178+F181+F184)-F187-F190-F193</f>
        <v>0</v>
      </c>
      <c r="G178" s="472"/>
    </row>
    <row r="179" spans="1:7" ht="12.75" hidden="1" customHeight="1">
      <c r="A179" s="463" t="s">
        <v>212</v>
      </c>
      <c r="B179" s="491">
        <v>532</v>
      </c>
      <c r="C179" s="765">
        <f>E179+C182-C191</f>
        <v>0</v>
      </c>
      <c r="D179" s="765">
        <f>(E179+D182+D185)-D188-D191-D194</f>
        <v>0</v>
      </c>
      <c r="E179" s="844"/>
      <c r="F179" s="845">
        <f>(E179+F182+F185)-F188-F191-F194</f>
        <v>0</v>
      </c>
      <c r="G179" s="472"/>
    </row>
    <row r="180" spans="1:7" ht="15" hidden="1" customHeight="1">
      <c r="A180" s="504" t="s">
        <v>359</v>
      </c>
      <c r="B180" s="505">
        <v>540</v>
      </c>
      <c r="C180" s="764">
        <f>C181+C182</f>
        <v>0</v>
      </c>
      <c r="D180" s="764">
        <f>D181+D182</f>
        <v>0</v>
      </c>
      <c r="E180" s="764" t="s">
        <v>28</v>
      </c>
      <c r="F180" s="843">
        <f>F181+F182</f>
        <v>0</v>
      </c>
      <c r="G180" s="472"/>
    </row>
    <row r="181" spans="1:7" ht="12.75" hidden="1" customHeight="1">
      <c r="A181" s="463" t="s">
        <v>319</v>
      </c>
      <c r="B181" s="491">
        <v>541</v>
      </c>
      <c r="C181" s="765"/>
      <c r="D181" s="765">
        <f>F181*4/12</f>
        <v>0</v>
      </c>
      <c r="E181" s="831" t="s">
        <v>28</v>
      </c>
      <c r="F181" s="833"/>
      <c r="G181" s="472"/>
    </row>
    <row r="182" spans="1:7" ht="14.25" hidden="1" customHeight="1">
      <c r="A182" s="463" t="s">
        <v>324</v>
      </c>
      <c r="B182" s="491">
        <v>542</v>
      </c>
      <c r="C182" s="765"/>
      <c r="D182" s="765">
        <f>F182*4/12</f>
        <v>0</v>
      </c>
      <c r="E182" s="831" t="s">
        <v>28</v>
      </c>
      <c r="F182" s="833"/>
      <c r="G182" s="472"/>
    </row>
    <row r="183" spans="1:7" ht="17.25" hidden="1" customHeight="1">
      <c r="A183" s="506" t="s">
        <v>198</v>
      </c>
      <c r="B183" s="505">
        <v>550</v>
      </c>
      <c r="C183" s="764" t="s">
        <v>28</v>
      </c>
      <c r="D183" s="764">
        <f>D184+D185</f>
        <v>0</v>
      </c>
      <c r="E183" s="846" t="s">
        <v>28</v>
      </c>
      <c r="F183" s="843">
        <f>F184+F185</f>
        <v>0</v>
      </c>
      <c r="G183" s="472"/>
    </row>
    <row r="184" spans="1:7" ht="12.75" hidden="1" customHeight="1">
      <c r="A184" s="463" t="s">
        <v>204</v>
      </c>
      <c r="B184" s="491">
        <v>551</v>
      </c>
      <c r="C184" s="765" t="s">
        <v>28</v>
      </c>
      <c r="D184" s="749">
        <f t="shared" ref="D184:D185" si="34">F184*12/12</f>
        <v>0</v>
      </c>
      <c r="E184" s="831" t="s">
        <v>28</v>
      </c>
      <c r="F184" s="833"/>
      <c r="G184" s="472"/>
    </row>
    <row r="185" spans="1:7" ht="12.75" hidden="1" customHeight="1">
      <c r="A185" s="463" t="s">
        <v>212</v>
      </c>
      <c r="B185" s="491">
        <v>552</v>
      </c>
      <c r="C185" s="765" t="s">
        <v>28</v>
      </c>
      <c r="D185" s="749">
        <f t="shared" si="34"/>
        <v>0</v>
      </c>
      <c r="E185" s="831" t="s">
        <v>28</v>
      </c>
      <c r="F185" s="833"/>
      <c r="G185" s="472"/>
    </row>
    <row r="186" spans="1:7" ht="14.25" hidden="1" customHeight="1">
      <c r="A186" s="504" t="s">
        <v>213</v>
      </c>
      <c r="B186" s="505">
        <v>560</v>
      </c>
      <c r="C186" s="764" t="s">
        <v>28</v>
      </c>
      <c r="D186" s="764">
        <f>D187+D188</f>
        <v>0</v>
      </c>
      <c r="E186" s="847" t="s">
        <v>28</v>
      </c>
      <c r="F186" s="843">
        <f>F187+F188</f>
        <v>0</v>
      </c>
      <c r="G186" s="472"/>
    </row>
    <row r="187" spans="1:7" ht="12.75" hidden="1" customHeight="1">
      <c r="A187" s="463" t="s">
        <v>204</v>
      </c>
      <c r="B187" s="491">
        <v>561</v>
      </c>
      <c r="C187" s="765" t="s">
        <v>28</v>
      </c>
      <c r="D187" s="749">
        <f t="shared" ref="D187:D188" si="35">F187*12/12</f>
        <v>0</v>
      </c>
      <c r="E187" s="831" t="s">
        <v>28</v>
      </c>
      <c r="F187" s="833"/>
      <c r="G187" s="472"/>
    </row>
    <row r="188" spans="1:7" ht="12.75" hidden="1" customHeight="1">
      <c r="A188" s="463" t="s">
        <v>212</v>
      </c>
      <c r="B188" s="491">
        <v>562</v>
      </c>
      <c r="C188" s="765" t="s">
        <v>28</v>
      </c>
      <c r="D188" s="749">
        <f t="shared" si="35"/>
        <v>0</v>
      </c>
      <c r="E188" s="831" t="s">
        <v>28</v>
      </c>
      <c r="F188" s="833"/>
      <c r="G188" s="472"/>
    </row>
    <row r="189" spans="1:7" ht="14.25" hidden="1" customHeight="1">
      <c r="A189" s="504" t="s">
        <v>199</v>
      </c>
      <c r="B189" s="505">
        <v>570</v>
      </c>
      <c r="C189" s="764">
        <f>C190+C191</f>
        <v>0</v>
      </c>
      <c r="D189" s="764">
        <f>D190+D191</f>
        <v>0</v>
      </c>
      <c r="E189" s="847" t="s">
        <v>28</v>
      </c>
      <c r="F189" s="843">
        <f>F190+F191</f>
        <v>0</v>
      </c>
      <c r="G189" s="472"/>
    </row>
    <row r="190" spans="1:7" ht="12.75" hidden="1" customHeight="1">
      <c r="A190" s="463" t="s">
        <v>204</v>
      </c>
      <c r="B190" s="491">
        <v>571</v>
      </c>
      <c r="C190" s="765"/>
      <c r="D190" s="765">
        <f>F190*3/9</f>
        <v>0</v>
      </c>
      <c r="E190" s="831" t="s">
        <v>28</v>
      </c>
      <c r="F190" s="833"/>
      <c r="G190" s="472"/>
    </row>
    <row r="191" spans="1:7" ht="15.75" hidden="1" customHeight="1">
      <c r="A191" s="463" t="s">
        <v>212</v>
      </c>
      <c r="B191" s="491">
        <v>572</v>
      </c>
      <c r="C191" s="765"/>
      <c r="D191" s="765">
        <f>F191*3/9</f>
        <v>0</v>
      </c>
      <c r="E191" s="831" t="s">
        <v>28</v>
      </c>
      <c r="F191" s="833"/>
      <c r="G191" s="472"/>
    </row>
    <row r="192" spans="1:7" ht="17.25" hidden="1" customHeight="1">
      <c r="A192" s="507" t="s">
        <v>214</v>
      </c>
      <c r="B192" s="508">
        <v>580</v>
      </c>
      <c r="C192" s="754" t="s">
        <v>28</v>
      </c>
      <c r="D192" s="754">
        <f>D193+D194</f>
        <v>0</v>
      </c>
      <c r="E192" s="811" t="s">
        <v>28</v>
      </c>
      <c r="F192" s="812">
        <f>F193+F194</f>
        <v>0</v>
      </c>
      <c r="G192" s="472"/>
    </row>
    <row r="193" spans="1:15" ht="12.75" hidden="1" customHeight="1">
      <c r="A193" s="463" t="s">
        <v>204</v>
      </c>
      <c r="B193" s="491">
        <v>581</v>
      </c>
      <c r="C193" s="765" t="s">
        <v>28</v>
      </c>
      <c r="D193" s="749">
        <f t="shared" ref="D193:D194" si="36">F193*12/12</f>
        <v>0</v>
      </c>
      <c r="E193" s="831" t="s">
        <v>28</v>
      </c>
      <c r="F193" s="833"/>
      <c r="G193" s="472"/>
    </row>
    <row r="194" spans="1:15" ht="12.75" hidden="1" customHeight="1">
      <c r="A194" s="463" t="s">
        <v>212</v>
      </c>
      <c r="B194" s="491">
        <v>582</v>
      </c>
      <c r="C194" s="765" t="s">
        <v>28</v>
      </c>
      <c r="D194" s="749">
        <f t="shared" si="36"/>
        <v>0</v>
      </c>
      <c r="E194" s="831" t="s">
        <v>28</v>
      </c>
      <c r="F194" s="833"/>
      <c r="G194" s="472"/>
    </row>
    <row r="195" spans="1:15" ht="17.25" customHeight="1">
      <c r="A195" s="509" t="s">
        <v>200</v>
      </c>
      <c r="B195" s="510">
        <v>590</v>
      </c>
      <c r="C195" s="766">
        <f>C196+C198+C199+C200+C201+C203</f>
        <v>2594.1999999999998</v>
      </c>
      <c r="D195" s="766">
        <f t="shared" ref="D195" si="37">D196+D198+D199+D200+D201+D203</f>
        <v>2594.1999999999998</v>
      </c>
      <c r="E195" s="766" t="s">
        <v>28</v>
      </c>
      <c r="F195" s="848" t="s">
        <v>28</v>
      </c>
      <c r="G195" s="472"/>
    </row>
    <row r="196" spans="1:15" ht="12.75" hidden="1" customHeight="1">
      <c r="A196" s="463" t="s">
        <v>217</v>
      </c>
      <c r="B196" s="491">
        <v>591</v>
      </c>
      <c r="C196" s="767"/>
      <c r="D196" s="767"/>
      <c r="E196" s="765" t="s">
        <v>28</v>
      </c>
      <c r="F196" s="849" t="s">
        <v>28</v>
      </c>
      <c r="G196" s="472"/>
    </row>
    <row r="197" spans="1:15" ht="12.75" hidden="1" customHeight="1">
      <c r="A197" s="467" t="s">
        <v>216</v>
      </c>
      <c r="B197" s="491"/>
      <c r="C197" s="768"/>
      <c r="D197" s="768"/>
      <c r="E197" s="765" t="s">
        <v>28</v>
      </c>
      <c r="F197" s="849" t="s">
        <v>28</v>
      </c>
      <c r="G197" s="472"/>
    </row>
    <row r="198" spans="1:15" ht="12.75" hidden="1" customHeight="1">
      <c r="A198" s="463" t="s">
        <v>203</v>
      </c>
      <c r="B198" s="491">
        <v>592</v>
      </c>
      <c r="C198" s="767"/>
      <c r="D198" s="767"/>
      <c r="E198" s="765" t="s">
        <v>28</v>
      </c>
      <c r="F198" s="849" t="s">
        <v>28</v>
      </c>
      <c r="G198" s="472"/>
    </row>
    <row r="199" spans="1:15" ht="12.75" hidden="1" customHeight="1">
      <c r="A199" s="463" t="s">
        <v>210</v>
      </c>
      <c r="B199" s="491">
        <v>593</v>
      </c>
      <c r="C199" s="767"/>
      <c r="D199" s="767"/>
      <c r="E199" s="765" t="s">
        <v>28</v>
      </c>
      <c r="F199" s="849" t="s">
        <v>28</v>
      </c>
      <c r="G199" s="472"/>
    </row>
    <row r="200" spans="1:15" ht="12.75" hidden="1" customHeight="1">
      <c r="A200" s="463" t="s">
        <v>223</v>
      </c>
      <c r="B200" s="491">
        <v>594</v>
      </c>
      <c r="C200" s="767"/>
      <c r="D200" s="767"/>
      <c r="E200" s="765" t="s">
        <v>28</v>
      </c>
      <c r="F200" s="849" t="s">
        <v>28</v>
      </c>
      <c r="G200" s="472"/>
    </row>
    <row r="201" spans="1:15" ht="12.75" customHeight="1">
      <c r="A201" s="463" t="s">
        <v>218</v>
      </c>
      <c r="B201" s="491">
        <v>595</v>
      </c>
      <c r="C201" s="774">
        <f>'3-5AG Buget'!C201+'3-5AG Contract'!C201</f>
        <v>0</v>
      </c>
      <c r="D201" s="774">
        <f>'3-5AG Buget'!D201+'3-5AG Contract'!D201</f>
        <v>0</v>
      </c>
      <c r="E201" s="765" t="s">
        <v>28</v>
      </c>
      <c r="F201" s="849" t="s">
        <v>28</v>
      </c>
      <c r="G201" s="472"/>
    </row>
    <row r="202" spans="1:15" ht="12.75" customHeight="1">
      <c r="A202" s="467" t="s">
        <v>216</v>
      </c>
      <c r="B202" s="491">
        <v>596</v>
      </c>
      <c r="C202" s="774">
        <f>'3-5AG Buget'!C202+'3-5AG Contract'!C202</f>
        <v>0</v>
      </c>
      <c r="D202" s="774">
        <f>'3-5AG Buget'!D202+'3-5AG Contract'!D202</f>
        <v>0</v>
      </c>
      <c r="E202" s="765" t="s">
        <v>28</v>
      </c>
      <c r="F202" s="849" t="s">
        <v>28</v>
      </c>
      <c r="G202" s="472"/>
    </row>
    <row r="203" spans="1:15" ht="12.75" customHeight="1" thickBot="1">
      <c r="A203" s="511" t="s">
        <v>208</v>
      </c>
      <c r="B203" s="512">
        <v>597</v>
      </c>
      <c r="C203" s="774">
        <f>'3-5AG Buget'!C203+'3-5AG Contract'!C203</f>
        <v>2594.1999999999998</v>
      </c>
      <c r="D203" s="774">
        <f>'3-5AG Buget'!D203+'3-5AG Contract'!D203</f>
        <v>2594.1999999999998</v>
      </c>
      <c r="E203" s="850" t="s">
        <v>28</v>
      </c>
      <c r="F203" s="851" t="s">
        <v>28</v>
      </c>
      <c r="G203" s="472"/>
    </row>
    <row r="204" spans="1:15" s="228" customFormat="1" ht="12.75" customHeight="1">
      <c r="A204" s="155" t="s">
        <v>46</v>
      </c>
      <c r="B204" s="154"/>
      <c r="C204" s="155"/>
      <c r="D204" s="332"/>
      <c r="E204" s="332"/>
      <c r="F204" s="332"/>
      <c r="H204" s="333"/>
      <c r="I204" s="333"/>
      <c r="J204" s="333"/>
      <c r="K204" s="333"/>
    </row>
    <row r="205" spans="1:15" s="228" customFormat="1" ht="10.5" customHeight="1">
      <c r="A205" s="232" t="s">
        <v>96</v>
      </c>
      <c r="B205" s="154"/>
      <c r="C205" s="232"/>
      <c r="D205" s="232"/>
      <c r="E205" s="232"/>
      <c r="F205" s="232"/>
      <c r="G205" s="232"/>
    </row>
    <row r="206" spans="1:15" s="228" customFormat="1">
      <c r="A206" s="1071" t="s">
        <v>47</v>
      </c>
      <c r="B206" s="1071"/>
      <c r="C206" s="1071"/>
      <c r="D206" s="1071"/>
      <c r="E206" s="1071"/>
      <c r="F206" s="1071"/>
      <c r="G206" s="1071"/>
      <c r="H206" s="1071"/>
      <c r="I206" s="1071"/>
      <c r="J206" s="1071"/>
      <c r="K206" s="1071"/>
      <c r="L206" s="1071"/>
      <c r="M206" s="1071"/>
      <c r="N206" s="1071"/>
      <c r="O206" s="1071"/>
    </row>
    <row r="207" spans="1:15" s="228" customFormat="1" ht="9.75" customHeight="1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</row>
    <row r="208" spans="1:15" s="152" customFormat="1" ht="12.75" customHeight="1">
      <c r="A208" s="310" t="s">
        <v>22</v>
      </c>
      <c r="B208" s="1022"/>
      <c r="C208" s="1022"/>
      <c r="D208" s="1024" t="s">
        <v>509</v>
      </c>
      <c r="E208" s="1024"/>
      <c r="F208" s="148"/>
    </row>
    <row r="209" spans="1:15" s="152" customFormat="1" ht="12" customHeight="1">
      <c r="A209" s="311"/>
      <c r="B209" s="1047" t="s">
        <v>23</v>
      </c>
      <c r="C209" s="1047"/>
      <c r="D209" s="1047" t="s">
        <v>24</v>
      </c>
      <c r="E209" s="1047"/>
      <c r="F209" s="148"/>
    </row>
    <row r="210" spans="1:15" s="152" customFormat="1" ht="13.5" customHeight="1">
      <c r="A210" s="310" t="s">
        <v>287</v>
      </c>
      <c r="B210" s="1025"/>
      <c r="C210" s="1025"/>
      <c r="D210" s="1025" t="s">
        <v>510</v>
      </c>
      <c r="E210" s="1025"/>
      <c r="F210" s="148"/>
    </row>
    <row r="211" spans="1:15" s="152" customFormat="1" ht="11.25" customHeight="1">
      <c r="A211" s="311"/>
      <c r="B211" s="1047" t="s">
        <v>23</v>
      </c>
      <c r="C211" s="1047"/>
      <c r="D211" s="1047" t="s">
        <v>24</v>
      </c>
      <c r="E211" s="1047"/>
      <c r="F211" s="148"/>
    </row>
    <row r="212" spans="1:15" s="152" customFormat="1" ht="13.5" customHeight="1">
      <c r="A212" s="310" t="s">
        <v>291</v>
      </c>
      <c r="B212" s="1022"/>
      <c r="C212" s="1022"/>
      <c r="D212" s="1024"/>
      <c r="E212" s="1024"/>
      <c r="F212" s="148"/>
    </row>
    <row r="213" spans="1:15" s="152" customFormat="1" ht="12.75" customHeight="1">
      <c r="A213" s="312"/>
      <c r="B213" s="1047" t="s">
        <v>23</v>
      </c>
      <c r="C213" s="1047"/>
      <c r="D213" s="1047" t="s">
        <v>24</v>
      </c>
      <c r="E213" s="1047"/>
      <c r="F213" s="148"/>
    </row>
    <row r="214" spans="1:15" s="152" customFormat="1" ht="12.75" customHeight="1">
      <c r="A214" s="312"/>
      <c r="B214" s="149"/>
      <c r="C214" s="149"/>
      <c r="D214" s="149"/>
      <c r="E214" s="149"/>
      <c r="F214" s="148"/>
    </row>
    <row r="215" spans="1:15" s="152" customFormat="1" ht="15.75">
      <c r="A215" s="336" t="s">
        <v>117</v>
      </c>
      <c r="B215" s="337"/>
      <c r="C215" s="337"/>
      <c r="D215" s="337"/>
      <c r="E215" s="337"/>
      <c r="F215" s="337"/>
    </row>
    <row r="216" spans="1:15" s="228" customFormat="1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</row>
    <row r="217" spans="1:15" s="228" customFormat="1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</row>
    <row r="218" spans="1:15" s="228" customFormat="1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</row>
    <row r="219" spans="1:15" s="228" customFormat="1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</row>
    <row r="220" spans="1:15" s="228" customFormat="1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</row>
    <row r="221" spans="1:15" s="228" customFormat="1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</row>
  </sheetData>
  <sheetProtection algorithmName="SHA-512" hashValue="g4leSCOZZ/00MzuuYlDe5pgOzxTV62S5FmYHznfVBphRXNq2UEw01ingwJ8kV34Vd/l9NA2QRTtXGJpjgGA7RA==" saltValue="xD3tbsKfD/+NybC3XXHQzQ==" spinCount="100000" sheet="1" objects="1" scenarios="1"/>
  <mergeCells count="31">
    <mergeCell ref="B211:C211"/>
    <mergeCell ref="D211:E211"/>
    <mergeCell ref="B212:C212"/>
    <mergeCell ref="D212:E212"/>
    <mergeCell ref="B213:C213"/>
    <mergeCell ref="D213:E213"/>
    <mergeCell ref="B210:C210"/>
    <mergeCell ref="D210:E210"/>
    <mergeCell ref="B14:D14"/>
    <mergeCell ref="A15:A16"/>
    <mergeCell ref="B15:B16"/>
    <mergeCell ref="C15:D15"/>
    <mergeCell ref="E15:F15"/>
    <mergeCell ref="A206:O206"/>
    <mergeCell ref="B208:C208"/>
    <mergeCell ref="D208:E208"/>
    <mergeCell ref="B209:C209"/>
    <mergeCell ref="D209:E209"/>
    <mergeCell ref="G18:J18"/>
    <mergeCell ref="A13:D13"/>
    <mergeCell ref="A5:F5"/>
    <mergeCell ref="A1:A2"/>
    <mergeCell ref="D1:F1"/>
    <mergeCell ref="D2:F2"/>
    <mergeCell ref="A3:F3"/>
    <mergeCell ref="A4:F4"/>
    <mergeCell ref="A7:F7"/>
    <mergeCell ref="A9:D9"/>
    <mergeCell ref="A10:D10"/>
    <mergeCell ref="A11:D11"/>
    <mergeCell ref="A12:D12"/>
  </mergeCells>
  <printOptions horizontalCentered="1"/>
  <pageMargins left="0" right="0" top="0" bottom="0" header="0" footer="0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218"/>
  <sheetViews>
    <sheetView view="pageBreakPreview" topLeftCell="A7" zoomScale="120" zoomScaleNormal="100" zoomScaleSheetLayoutView="120" workbookViewId="0">
      <selection activeCell="N18" sqref="N18"/>
    </sheetView>
  </sheetViews>
  <sheetFormatPr defaultRowHeight="12.75"/>
  <cols>
    <col min="1" max="1" width="60" style="439" customWidth="1"/>
    <col min="2" max="2" width="5.5703125" style="439" customWidth="1"/>
    <col min="3" max="3" width="10.28515625" style="439" customWidth="1"/>
    <col min="4" max="4" width="12.42578125" style="439" customWidth="1"/>
    <col min="5" max="5" width="9.28515625" style="439" customWidth="1"/>
    <col min="6" max="6" width="11.42578125" style="441" customWidth="1"/>
    <col min="7" max="17" width="5" style="439" customWidth="1"/>
    <col min="18" max="16384" width="9.140625" style="439"/>
  </cols>
  <sheetData>
    <row r="1" spans="1:9">
      <c r="A1" s="1104"/>
      <c r="D1" s="1040" t="s">
        <v>25</v>
      </c>
      <c r="E1" s="1040"/>
      <c r="F1" s="1040"/>
    </row>
    <row r="2" spans="1:9">
      <c r="A2" s="1104"/>
      <c r="D2" s="1038" t="s">
        <v>385</v>
      </c>
      <c r="E2" s="1038"/>
      <c r="F2" s="1038"/>
    </row>
    <row r="3" spans="1:9" ht="15.75">
      <c r="A3" s="1105" t="s">
        <v>328</v>
      </c>
      <c r="B3" s="1105"/>
      <c r="C3" s="1105"/>
      <c r="D3" s="1105"/>
      <c r="E3" s="1105"/>
      <c r="F3" s="1105"/>
    </row>
    <row r="4" spans="1:9">
      <c r="A4" s="1106" t="s">
        <v>123</v>
      </c>
      <c r="B4" s="1106"/>
      <c r="C4" s="1106"/>
      <c r="D4" s="1106"/>
      <c r="E4" s="1106"/>
      <c r="F4" s="1106"/>
    </row>
    <row r="5" spans="1:9" ht="15.75">
      <c r="A5" s="1102" t="s">
        <v>275</v>
      </c>
      <c r="B5" s="1103"/>
      <c r="C5" s="1103"/>
      <c r="D5" s="1103"/>
      <c r="E5" s="1103"/>
      <c r="F5" s="1103"/>
    </row>
    <row r="6" spans="1:9">
      <c r="A6" s="440"/>
      <c r="B6" s="440"/>
      <c r="C6" s="440"/>
      <c r="D6" s="440"/>
      <c r="E6" s="440"/>
    </row>
    <row r="7" spans="1:9" ht="15.75">
      <c r="A7" s="1107" t="s">
        <v>499</v>
      </c>
      <c r="B7" s="1105"/>
      <c r="C7" s="1105"/>
      <c r="D7" s="1105"/>
      <c r="E7" s="1105"/>
      <c r="F7" s="1105"/>
    </row>
    <row r="8" spans="1:9" ht="14.25">
      <c r="E8" s="442"/>
      <c r="F8" s="156" t="s">
        <v>27</v>
      </c>
    </row>
    <row r="9" spans="1:9" ht="14.25">
      <c r="A9" s="885" t="s">
        <v>527</v>
      </c>
      <c r="B9" s="885"/>
      <c r="C9" s="885"/>
      <c r="D9" s="885"/>
      <c r="E9" s="443"/>
      <c r="F9" s="444" t="s">
        <v>392</v>
      </c>
    </row>
    <row r="10" spans="1:9" ht="14.25">
      <c r="A10" s="885" t="s">
        <v>458</v>
      </c>
      <c r="B10" s="885"/>
      <c r="C10" s="885"/>
      <c r="D10" s="885"/>
      <c r="E10" s="445"/>
      <c r="F10" s="444" t="s">
        <v>393</v>
      </c>
    </row>
    <row r="11" spans="1:9" ht="14.25">
      <c r="A11" s="885" t="s">
        <v>526</v>
      </c>
      <c r="B11" s="885"/>
      <c r="C11" s="885"/>
      <c r="D11" s="885"/>
      <c r="E11" s="445"/>
      <c r="F11" s="444" t="s">
        <v>394</v>
      </c>
    </row>
    <row r="12" spans="1:9" ht="15.75">
      <c r="A12" s="878" t="s">
        <v>531</v>
      </c>
      <c r="B12" s="878"/>
      <c r="C12" s="878"/>
      <c r="D12" s="878"/>
      <c r="E12" s="878"/>
      <c r="F12" s="142" t="s">
        <v>501</v>
      </c>
      <c r="G12" s="878"/>
      <c r="H12" s="878"/>
      <c r="I12" s="878"/>
    </row>
    <row r="13" spans="1:9" ht="15.75">
      <c r="A13" s="886" t="s">
        <v>529</v>
      </c>
      <c r="B13" s="885"/>
      <c r="C13" s="885"/>
      <c r="D13" s="885"/>
      <c r="E13" s="445"/>
      <c r="F13" s="446">
        <v>300</v>
      </c>
    </row>
    <row r="14" spans="1:9" ht="13.5" thickBot="1">
      <c r="A14" s="447" t="s">
        <v>528</v>
      </c>
      <c r="B14" s="1109"/>
      <c r="C14" s="1109"/>
      <c r="D14" s="1109"/>
      <c r="E14" s="442"/>
      <c r="F14" s="448"/>
    </row>
    <row r="15" spans="1:9">
      <c r="A15" s="1110" t="s">
        <v>125</v>
      </c>
      <c r="B15" s="1119" t="s">
        <v>126</v>
      </c>
      <c r="C15" s="1121" t="s">
        <v>127</v>
      </c>
      <c r="D15" s="1115"/>
      <c r="E15" s="1116" t="s">
        <v>128</v>
      </c>
      <c r="F15" s="1117"/>
    </row>
    <row r="16" spans="1:9" ht="31.5">
      <c r="A16" s="1111"/>
      <c r="B16" s="1120"/>
      <c r="C16" s="451" t="s">
        <v>129</v>
      </c>
      <c r="D16" s="450" t="s">
        <v>130</v>
      </c>
      <c r="E16" s="451" t="s">
        <v>131</v>
      </c>
      <c r="F16" s="452" t="s">
        <v>132</v>
      </c>
    </row>
    <row r="17" spans="1:10">
      <c r="A17" s="453">
        <v>1</v>
      </c>
      <c r="B17" s="455">
        <v>2</v>
      </c>
      <c r="C17" s="455">
        <v>3</v>
      </c>
      <c r="D17" s="455">
        <v>4</v>
      </c>
      <c r="E17" s="456">
        <v>5</v>
      </c>
      <c r="F17" s="457">
        <v>6</v>
      </c>
    </row>
    <row r="18" spans="1:10" s="460" customFormat="1">
      <c r="A18" s="458" t="s">
        <v>133</v>
      </c>
      <c r="B18" s="516" t="s">
        <v>134</v>
      </c>
      <c r="C18" s="740">
        <v>1</v>
      </c>
      <c r="D18" s="740">
        <v>1</v>
      </c>
      <c r="E18" s="772">
        <v>1</v>
      </c>
      <c r="F18" s="773">
        <v>1</v>
      </c>
      <c r="G18" s="1118"/>
      <c r="H18" s="1118"/>
      <c r="I18" s="1118"/>
      <c r="J18" s="1118"/>
    </row>
    <row r="19" spans="1:10" s="460" customFormat="1">
      <c r="A19" s="461" t="s">
        <v>135</v>
      </c>
      <c r="B19" s="517" t="s">
        <v>136</v>
      </c>
      <c r="C19" s="741">
        <f>C20+C21+C22+C23+C24+C25+C28</f>
        <v>26.333333333333332</v>
      </c>
      <c r="D19" s="741">
        <f>D20+D21+D22+D23+D24+D25+D28</f>
        <v>26.333333333333332</v>
      </c>
      <c r="E19" s="741">
        <f>E20+E21+E22+E23+E24+E25+E28</f>
        <v>26</v>
      </c>
      <c r="F19" s="741">
        <f>F20+F21+F22+F23+F24+F25+F28</f>
        <v>27</v>
      </c>
    </row>
    <row r="20" spans="1:10" hidden="1">
      <c r="A20" s="463" t="s">
        <v>204</v>
      </c>
      <c r="B20" s="518" t="s">
        <v>137</v>
      </c>
      <c r="C20" s="774"/>
      <c r="D20" s="740">
        <f>(E20*8+F20*4)/12</f>
        <v>0</v>
      </c>
      <c r="E20" s="775"/>
      <c r="F20" s="776"/>
    </row>
    <row r="21" spans="1:10" hidden="1">
      <c r="A21" s="463" t="s">
        <v>203</v>
      </c>
      <c r="B21" s="518" t="s">
        <v>138</v>
      </c>
      <c r="C21" s="774"/>
      <c r="D21" s="740">
        <f t="shared" ref="D21:D24" si="0">(E21*8+F21*4)/12</f>
        <v>0</v>
      </c>
      <c r="E21" s="775"/>
      <c r="F21" s="776"/>
    </row>
    <row r="22" spans="1:10" hidden="1">
      <c r="A22" s="463" t="s">
        <v>210</v>
      </c>
      <c r="B22" s="518" t="s">
        <v>139</v>
      </c>
      <c r="C22" s="774"/>
      <c r="D22" s="740">
        <f t="shared" si="0"/>
        <v>0</v>
      </c>
      <c r="E22" s="775"/>
      <c r="F22" s="776"/>
    </row>
    <row r="23" spans="1:10" hidden="1">
      <c r="A23" s="463" t="s">
        <v>224</v>
      </c>
      <c r="B23" s="518" t="s">
        <v>140</v>
      </c>
      <c r="C23" s="774"/>
      <c r="D23" s="740">
        <f t="shared" si="0"/>
        <v>0</v>
      </c>
      <c r="E23" s="775"/>
      <c r="F23" s="776"/>
    </row>
    <row r="24" spans="1:10" hidden="1">
      <c r="A24" s="463" t="s">
        <v>225</v>
      </c>
      <c r="B24" s="518" t="s">
        <v>276</v>
      </c>
      <c r="C24" s="774"/>
      <c r="D24" s="740">
        <f t="shared" si="0"/>
        <v>0</v>
      </c>
      <c r="E24" s="775"/>
      <c r="F24" s="776"/>
    </row>
    <row r="25" spans="1:10">
      <c r="A25" s="463" t="s">
        <v>211</v>
      </c>
      <c r="B25" s="519" t="s">
        <v>141</v>
      </c>
      <c r="C25" s="742">
        <f>C26+C27</f>
        <v>0</v>
      </c>
      <c r="D25" s="742">
        <f t="shared" ref="D25:F25" si="1">D26+D27</f>
        <v>0</v>
      </c>
      <c r="E25" s="777">
        <f t="shared" si="1"/>
        <v>0</v>
      </c>
      <c r="F25" s="778">
        <f t="shared" si="1"/>
        <v>0</v>
      </c>
    </row>
    <row r="26" spans="1:10">
      <c r="A26" s="466" t="s">
        <v>205</v>
      </c>
      <c r="B26" s="518"/>
      <c r="C26" s="774"/>
      <c r="D26" s="740">
        <f t="shared" ref="D26:D27" si="2">(E26*8+F26*4)/12</f>
        <v>0</v>
      </c>
      <c r="E26" s="775"/>
      <c r="F26" s="776"/>
    </row>
    <row r="27" spans="1:10">
      <c r="A27" s="466" t="s">
        <v>202</v>
      </c>
      <c r="B27" s="518"/>
      <c r="C27" s="779"/>
      <c r="D27" s="740">
        <f t="shared" si="2"/>
        <v>0</v>
      </c>
      <c r="E27" s="775"/>
      <c r="F27" s="776"/>
    </row>
    <row r="28" spans="1:10">
      <c r="A28" s="467" t="s">
        <v>209</v>
      </c>
      <c r="B28" s="519" t="s">
        <v>142</v>
      </c>
      <c r="C28" s="743">
        <f>C29+C30</f>
        <v>26.333333333333332</v>
      </c>
      <c r="D28" s="743">
        <f t="shared" ref="D28:F28" si="3">D29+D30</f>
        <v>26.333333333333332</v>
      </c>
      <c r="E28" s="777">
        <f t="shared" si="3"/>
        <v>26</v>
      </c>
      <c r="F28" s="780">
        <f t="shared" si="3"/>
        <v>27</v>
      </c>
    </row>
    <row r="29" spans="1:10">
      <c r="A29" s="466" t="s">
        <v>205</v>
      </c>
      <c r="B29" s="518"/>
      <c r="C29" s="779">
        <f>(E29*8+F29*4)/12</f>
        <v>26.333333333333332</v>
      </c>
      <c r="D29" s="740">
        <f t="shared" ref="D29:D30" si="4">(E29*8+F29*4)/12</f>
        <v>26.333333333333332</v>
      </c>
      <c r="E29" s="775">
        <v>26</v>
      </c>
      <c r="F29" s="793">
        <v>27</v>
      </c>
    </row>
    <row r="30" spans="1:10">
      <c r="A30" s="466" t="s">
        <v>202</v>
      </c>
      <c r="B30" s="518"/>
      <c r="C30" s="779">
        <f>(E30*8+F30*4)/12</f>
        <v>0</v>
      </c>
      <c r="D30" s="740">
        <f t="shared" si="4"/>
        <v>0</v>
      </c>
      <c r="E30" s="775"/>
      <c r="F30" s="776"/>
    </row>
    <row r="31" spans="1:10" s="460" customFormat="1">
      <c r="A31" s="468" t="s">
        <v>143</v>
      </c>
      <c r="B31" s="520" t="s">
        <v>144</v>
      </c>
      <c r="C31" s="781"/>
      <c r="D31" s="744"/>
      <c r="E31" s="782"/>
      <c r="F31" s="783"/>
      <c r="G31" s="470"/>
    </row>
    <row r="32" spans="1:10">
      <c r="A32" s="471" t="s">
        <v>357</v>
      </c>
      <c r="B32" s="518"/>
      <c r="C32" s="745"/>
      <c r="D32" s="745"/>
      <c r="E32" s="784"/>
      <c r="F32" s="785"/>
      <c r="G32" s="472"/>
    </row>
    <row r="33" spans="1:8" s="460" customFormat="1">
      <c r="A33" s="473" t="s">
        <v>206</v>
      </c>
      <c r="B33" s="517" t="s">
        <v>145</v>
      </c>
      <c r="C33" s="746">
        <f>C34+C35+C36+C37+C38+C39+C42+C45</f>
        <v>629</v>
      </c>
      <c r="D33" s="746">
        <f>D34+D35+D36+D37+D38+D39+D42+D45</f>
        <v>593.33333333333337</v>
      </c>
      <c r="E33" s="746">
        <f>E34+E35+E36+E37+E38+E39+E42+E45</f>
        <v>587</v>
      </c>
      <c r="F33" s="746">
        <f>F34+F35+F36+F37+F38+F39+F42+F45</f>
        <v>606</v>
      </c>
      <c r="G33" s="470"/>
    </row>
    <row r="34" spans="1:8" hidden="1">
      <c r="A34" s="463" t="s">
        <v>204</v>
      </c>
      <c r="B34" s="518" t="s">
        <v>146</v>
      </c>
      <c r="C34" s="786">
        <f>(E34+C49)-C88</f>
        <v>0</v>
      </c>
      <c r="D34" s="740">
        <f t="shared" ref="D34:D38" si="5">(E34*8+F34*4)/12</f>
        <v>0</v>
      </c>
      <c r="E34" s="775"/>
      <c r="F34" s="787">
        <f>(E34+F49+F64)-F76-F88-F103</f>
        <v>0</v>
      </c>
      <c r="G34" s="472"/>
    </row>
    <row r="35" spans="1:8" hidden="1">
      <c r="A35" s="463" t="s">
        <v>203</v>
      </c>
      <c r="B35" s="518" t="s">
        <v>147</v>
      </c>
      <c r="C35" s="786">
        <f>(E35+C50)-C89</f>
        <v>0</v>
      </c>
      <c r="D35" s="740">
        <f t="shared" si="5"/>
        <v>0</v>
      </c>
      <c r="E35" s="775"/>
      <c r="F35" s="787">
        <f>(E35+F50+F65)-F77-F89-F104</f>
        <v>0</v>
      </c>
      <c r="G35" s="472"/>
    </row>
    <row r="36" spans="1:8" hidden="1">
      <c r="A36" s="463" t="s">
        <v>210</v>
      </c>
      <c r="B36" s="518" t="s">
        <v>148</v>
      </c>
      <c r="C36" s="786">
        <f>(E36+C51)-C90</f>
        <v>0</v>
      </c>
      <c r="D36" s="740">
        <f t="shared" si="5"/>
        <v>0</v>
      </c>
      <c r="E36" s="775"/>
      <c r="F36" s="787">
        <f>(E36+F51+F66)-F78-F90-F105</f>
        <v>0</v>
      </c>
      <c r="G36" s="472"/>
    </row>
    <row r="37" spans="1:8" hidden="1">
      <c r="A37" s="463" t="s">
        <v>224</v>
      </c>
      <c r="B37" s="518" t="s">
        <v>149</v>
      </c>
      <c r="C37" s="786">
        <f>(E37+C52)-C91</f>
        <v>0</v>
      </c>
      <c r="D37" s="740">
        <f t="shared" si="5"/>
        <v>0</v>
      </c>
      <c r="E37" s="775"/>
      <c r="F37" s="787">
        <f>(E37+F52+F67)-F79-F91-F106</f>
        <v>0</v>
      </c>
      <c r="G37" s="472"/>
    </row>
    <row r="38" spans="1:8" hidden="1">
      <c r="A38" s="463" t="s">
        <v>225</v>
      </c>
      <c r="B38" s="518" t="s">
        <v>150</v>
      </c>
      <c r="C38" s="786">
        <f>(E38+C53)-C92</f>
        <v>0</v>
      </c>
      <c r="D38" s="740">
        <f t="shared" si="5"/>
        <v>0</v>
      </c>
      <c r="E38" s="775"/>
      <c r="F38" s="787">
        <f>(E38+F53+F68)-F80-F92-F107</f>
        <v>0</v>
      </c>
      <c r="G38" s="472"/>
    </row>
    <row r="39" spans="1:8">
      <c r="A39" s="463" t="s">
        <v>211</v>
      </c>
      <c r="B39" s="519" t="s">
        <v>151</v>
      </c>
      <c r="C39" s="747">
        <f>C40+C41</f>
        <v>0</v>
      </c>
      <c r="D39" s="747">
        <f t="shared" ref="D39:F39" si="6">D40+D41</f>
        <v>0</v>
      </c>
      <c r="E39" s="777">
        <f t="shared" si="6"/>
        <v>0</v>
      </c>
      <c r="F39" s="780">
        <f t="shared" si="6"/>
        <v>0</v>
      </c>
      <c r="G39" s="472"/>
    </row>
    <row r="40" spans="1:8">
      <c r="A40" s="466" t="s">
        <v>205</v>
      </c>
      <c r="B40" s="518"/>
      <c r="C40" s="749">
        <f>(E40+C55)-C94</f>
        <v>0</v>
      </c>
      <c r="D40" s="740">
        <f t="shared" ref="D40:D41" si="7">(E40*8+F40*4)/12</f>
        <v>0</v>
      </c>
      <c r="E40" s="788"/>
      <c r="F40" s="789">
        <f>(E40+F55+F70)-F82-F94-F109</f>
        <v>0</v>
      </c>
      <c r="G40" s="472"/>
    </row>
    <row r="41" spans="1:8">
      <c r="A41" s="466" t="s">
        <v>202</v>
      </c>
      <c r="B41" s="518"/>
      <c r="C41" s="749">
        <f>(E41+C56)-C95</f>
        <v>0</v>
      </c>
      <c r="D41" s="740">
        <f t="shared" si="7"/>
        <v>0</v>
      </c>
      <c r="E41" s="775"/>
      <c r="F41" s="789">
        <f>(E41+F56+F71)-F83-F95-F110</f>
        <v>0</v>
      </c>
      <c r="G41" s="472"/>
    </row>
    <row r="42" spans="1:8">
      <c r="A42" s="884" t="s">
        <v>209</v>
      </c>
      <c r="B42" s="519" t="s">
        <v>277</v>
      </c>
      <c r="C42" s="747">
        <f>C43+C44</f>
        <v>629</v>
      </c>
      <c r="D42" s="747">
        <f t="shared" ref="D42:F42" si="8">D43+D44</f>
        <v>593.33333333333337</v>
      </c>
      <c r="E42" s="777">
        <f t="shared" si="8"/>
        <v>587</v>
      </c>
      <c r="F42" s="780">
        <f t="shared" si="8"/>
        <v>606</v>
      </c>
      <c r="G42" s="472"/>
      <c r="H42" s="521"/>
    </row>
    <row r="43" spans="1:8">
      <c r="A43" s="466" t="s">
        <v>205</v>
      </c>
      <c r="B43" s="518"/>
      <c r="C43" s="749">
        <f>(E43+C58)-C97</f>
        <v>629</v>
      </c>
      <c r="D43" s="740">
        <f t="shared" ref="D43:D44" si="9">(E43*8+F43*4)/12</f>
        <v>593.33333333333337</v>
      </c>
      <c r="E43" s="775">
        <v>587</v>
      </c>
      <c r="F43" s="789">
        <f>(E43+F58+F73)-F85-F97-F112</f>
        <v>606</v>
      </c>
      <c r="G43" s="472"/>
    </row>
    <row r="44" spans="1:8">
      <c r="A44" s="466" t="s">
        <v>202</v>
      </c>
      <c r="B44" s="518"/>
      <c r="C44" s="749">
        <f>(E44+C59)-C98</f>
        <v>0</v>
      </c>
      <c r="D44" s="740">
        <f t="shared" si="9"/>
        <v>0</v>
      </c>
      <c r="E44" s="775"/>
      <c r="F44" s="789">
        <f>(E44+F59+F74)-F86-F98-F113</f>
        <v>0</v>
      </c>
      <c r="G44" s="472"/>
    </row>
    <row r="45" spans="1:8">
      <c r="A45" s="474" t="s">
        <v>354</v>
      </c>
      <c r="B45" s="519" t="s">
        <v>351</v>
      </c>
      <c r="C45" s="748">
        <f>C46+C47</f>
        <v>0</v>
      </c>
      <c r="D45" s="748">
        <f t="shared" ref="D45:F45" si="10">D46+D47</f>
        <v>0</v>
      </c>
      <c r="E45" s="748">
        <f t="shared" si="10"/>
        <v>0</v>
      </c>
      <c r="F45" s="748">
        <f t="shared" si="10"/>
        <v>0</v>
      </c>
      <c r="G45" s="472"/>
    </row>
    <row r="46" spans="1:8">
      <c r="A46" s="467" t="s">
        <v>353</v>
      </c>
      <c r="B46" s="518" t="s">
        <v>374</v>
      </c>
      <c r="C46" s="749">
        <f t="shared" ref="C46:C47" si="11">(E46+C61)-C100</f>
        <v>0</v>
      </c>
      <c r="D46" s="740">
        <f t="shared" ref="D46:D47" si="12">(E46*8+F46*4)/12</f>
        <v>0</v>
      </c>
      <c r="E46" s="775"/>
      <c r="F46" s="789">
        <f>E46+F61-F100-F115</f>
        <v>0</v>
      </c>
      <c r="G46" s="472"/>
      <c r="H46" s="521"/>
    </row>
    <row r="47" spans="1:8">
      <c r="A47" s="467" t="s">
        <v>352</v>
      </c>
      <c r="B47" s="518" t="s">
        <v>375</v>
      </c>
      <c r="C47" s="749">
        <f t="shared" si="11"/>
        <v>0</v>
      </c>
      <c r="D47" s="740">
        <f t="shared" si="12"/>
        <v>0</v>
      </c>
      <c r="E47" s="775"/>
      <c r="F47" s="789">
        <f>E47+F62-F101-F116</f>
        <v>0</v>
      </c>
      <c r="G47" s="472"/>
    </row>
    <row r="48" spans="1:8">
      <c r="A48" s="475" t="s">
        <v>152</v>
      </c>
      <c r="B48" s="517" t="s">
        <v>153</v>
      </c>
      <c r="C48" s="746">
        <f>C49+C50+C51+C52+C53+C54+C57+C60</f>
        <v>275</v>
      </c>
      <c r="D48" s="746">
        <f>D49+D50+D51+D52+D53+D54+D57</f>
        <v>83.666666666666671</v>
      </c>
      <c r="E48" s="790" t="s">
        <v>28</v>
      </c>
      <c r="F48" s="791">
        <f>F49+F50+F51+F52+F53+F54+F57+F60</f>
        <v>251</v>
      </c>
      <c r="G48" s="472"/>
    </row>
    <row r="49" spans="1:7" hidden="1">
      <c r="A49" s="463" t="s">
        <v>319</v>
      </c>
      <c r="B49" s="518" t="s">
        <v>154</v>
      </c>
      <c r="C49" s="749"/>
      <c r="D49" s="749">
        <f>F49*4/12</f>
        <v>0</v>
      </c>
      <c r="E49" s="779" t="s">
        <v>28</v>
      </c>
      <c r="F49" s="789"/>
      <c r="G49" s="472"/>
    </row>
    <row r="50" spans="1:7" hidden="1">
      <c r="A50" s="463" t="s">
        <v>203</v>
      </c>
      <c r="B50" s="518" t="s">
        <v>155</v>
      </c>
      <c r="C50" s="749"/>
      <c r="D50" s="749">
        <f t="shared" ref="D50:D62" si="13">F50*4/12</f>
        <v>0</v>
      </c>
      <c r="E50" s="774" t="s">
        <v>28</v>
      </c>
      <c r="F50" s="776"/>
      <c r="G50" s="472"/>
    </row>
    <row r="51" spans="1:7" hidden="1">
      <c r="A51" s="463" t="s">
        <v>210</v>
      </c>
      <c r="B51" s="518" t="s">
        <v>156</v>
      </c>
      <c r="C51" s="749"/>
      <c r="D51" s="749">
        <f t="shared" si="13"/>
        <v>0</v>
      </c>
      <c r="E51" s="779" t="s">
        <v>28</v>
      </c>
      <c r="F51" s="776"/>
      <c r="G51" s="472"/>
    </row>
    <row r="52" spans="1:7" hidden="1">
      <c r="A52" s="463" t="s">
        <v>224</v>
      </c>
      <c r="B52" s="518" t="s">
        <v>157</v>
      </c>
      <c r="C52" s="749"/>
      <c r="D52" s="749">
        <f t="shared" si="13"/>
        <v>0</v>
      </c>
      <c r="E52" s="792" t="s">
        <v>28</v>
      </c>
      <c r="F52" s="793"/>
      <c r="G52" s="472"/>
    </row>
    <row r="53" spans="1:7" hidden="1">
      <c r="A53" s="463" t="s">
        <v>225</v>
      </c>
      <c r="B53" s="518" t="s">
        <v>158</v>
      </c>
      <c r="C53" s="749"/>
      <c r="D53" s="749">
        <f t="shared" si="13"/>
        <v>0</v>
      </c>
      <c r="E53" s="792" t="s">
        <v>28</v>
      </c>
      <c r="F53" s="793"/>
      <c r="G53" s="472"/>
    </row>
    <row r="54" spans="1:7">
      <c r="A54" s="463" t="s">
        <v>211</v>
      </c>
      <c r="B54" s="519" t="s">
        <v>159</v>
      </c>
      <c r="C54" s="747">
        <f>C55+C56</f>
        <v>0</v>
      </c>
      <c r="D54" s="747">
        <f>D55+D56</f>
        <v>0</v>
      </c>
      <c r="E54" s="743" t="s">
        <v>28</v>
      </c>
      <c r="F54" s="780">
        <f>F55+F56</f>
        <v>0</v>
      </c>
      <c r="G54" s="472"/>
    </row>
    <row r="55" spans="1:7">
      <c r="A55" s="466" t="s">
        <v>320</v>
      </c>
      <c r="B55" s="518"/>
      <c r="C55" s="749"/>
      <c r="D55" s="749">
        <f t="shared" si="13"/>
        <v>0</v>
      </c>
      <c r="E55" s="792" t="s">
        <v>28</v>
      </c>
      <c r="F55" s="787"/>
      <c r="G55" s="472"/>
    </row>
    <row r="56" spans="1:7">
      <c r="A56" s="466" t="s">
        <v>321</v>
      </c>
      <c r="B56" s="518"/>
      <c r="C56" s="749"/>
      <c r="D56" s="749">
        <f t="shared" si="13"/>
        <v>0</v>
      </c>
      <c r="E56" s="792" t="s">
        <v>28</v>
      </c>
      <c r="F56" s="793"/>
      <c r="G56" s="472"/>
    </row>
    <row r="57" spans="1:7">
      <c r="A57" s="884" t="s">
        <v>209</v>
      </c>
      <c r="B57" s="519" t="s">
        <v>278</v>
      </c>
      <c r="C57" s="747">
        <f>C58+C59</f>
        <v>275</v>
      </c>
      <c r="D57" s="747">
        <f>D58+D59</f>
        <v>83.666666666666671</v>
      </c>
      <c r="E57" s="743" t="s">
        <v>28</v>
      </c>
      <c r="F57" s="780">
        <f>F58+F59</f>
        <v>251</v>
      </c>
      <c r="G57" s="472"/>
    </row>
    <row r="58" spans="1:7">
      <c r="A58" s="466" t="s">
        <v>320</v>
      </c>
      <c r="B58" s="518"/>
      <c r="C58" s="749">
        <v>275</v>
      </c>
      <c r="D58" s="749">
        <f t="shared" si="13"/>
        <v>83.666666666666671</v>
      </c>
      <c r="E58" s="792" t="s">
        <v>28</v>
      </c>
      <c r="F58" s="793">
        <v>251</v>
      </c>
      <c r="G58" s="472"/>
    </row>
    <row r="59" spans="1:7">
      <c r="A59" s="466" t="s">
        <v>321</v>
      </c>
      <c r="B59" s="518"/>
      <c r="C59" s="749"/>
      <c r="D59" s="749">
        <f t="shared" si="13"/>
        <v>0</v>
      </c>
      <c r="E59" s="792" t="s">
        <v>28</v>
      </c>
      <c r="F59" s="793"/>
      <c r="G59" s="472"/>
    </row>
    <row r="60" spans="1:7">
      <c r="A60" s="474" t="s">
        <v>354</v>
      </c>
      <c r="B60" s="519" t="s">
        <v>355</v>
      </c>
      <c r="C60" s="748">
        <f>C61+C62</f>
        <v>0</v>
      </c>
      <c r="D60" s="748">
        <f t="shared" ref="D60" si="14">D61+D62</f>
        <v>0</v>
      </c>
      <c r="E60" s="748" t="s">
        <v>28</v>
      </c>
      <c r="F60" s="748">
        <f t="shared" ref="F60" si="15">F61+F62</f>
        <v>0</v>
      </c>
      <c r="G60" s="472"/>
    </row>
    <row r="61" spans="1:7">
      <c r="A61" s="467" t="s">
        <v>353</v>
      </c>
      <c r="B61" s="518" t="s">
        <v>376</v>
      </c>
      <c r="C61" s="749"/>
      <c r="D61" s="749">
        <f t="shared" si="13"/>
        <v>0</v>
      </c>
      <c r="E61" s="792" t="s">
        <v>28</v>
      </c>
      <c r="F61" s="793"/>
      <c r="G61" s="472"/>
    </row>
    <row r="62" spans="1:7">
      <c r="A62" s="467" t="s">
        <v>352</v>
      </c>
      <c r="B62" s="518" t="s">
        <v>377</v>
      </c>
      <c r="C62" s="749"/>
      <c r="D62" s="749">
        <f t="shared" si="13"/>
        <v>0</v>
      </c>
      <c r="E62" s="792" t="s">
        <v>28</v>
      </c>
      <c r="F62" s="793"/>
      <c r="G62" s="472"/>
    </row>
    <row r="63" spans="1:7" ht="25.5">
      <c r="A63" s="473" t="s">
        <v>160</v>
      </c>
      <c r="B63" s="517" t="s">
        <v>161</v>
      </c>
      <c r="C63" s="750" t="s">
        <v>28</v>
      </c>
      <c r="D63" s="750">
        <f>D64+D65+D66+D67+D68+D69+D72</f>
        <v>1</v>
      </c>
      <c r="E63" s="746" t="s">
        <v>28</v>
      </c>
      <c r="F63" s="794">
        <f>F64+F65+F66+F67+F68+F69+F72</f>
        <v>1</v>
      </c>
      <c r="G63" s="472"/>
    </row>
    <row r="64" spans="1:7" hidden="1">
      <c r="A64" s="463" t="s">
        <v>204</v>
      </c>
      <c r="B64" s="518" t="s">
        <v>162</v>
      </c>
      <c r="C64" s="795" t="s">
        <v>28</v>
      </c>
      <c r="D64" s="749">
        <f>F64*12/12</f>
        <v>0</v>
      </c>
      <c r="E64" s="792" t="s">
        <v>28</v>
      </c>
      <c r="F64" s="793"/>
      <c r="G64" s="472"/>
    </row>
    <row r="65" spans="1:7" hidden="1">
      <c r="A65" s="463" t="s">
        <v>203</v>
      </c>
      <c r="B65" s="518" t="s">
        <v>49</v>
      </c>
      <c r="C65" s="795" t="s">
        <v>28</v>
      </c>
      <c r="D65" s="749">
        <f t="shared" ref="D65:D86" si="16">F65*12/12</f>
        <v>0</v>
      </c>
      <c r="E65" s="792" t="s">
        <v>28</v>
      </c>
      <c r="F65" s="793"/>
      <c r="G65" s="472"/>
    </row>
    <row r="66" spans="1:7" hidden="1">
      <c r="A66" s="463" t="s">
        <v>210</v>
      </c>
      <c r="B66" s="518" t="s">
        <v>163</v>
      </c>
      <c r="C66" s="795" t="s">
        <v>28</v>
      </c>
      <c r="D66" s="749">
        <f t="shared" si="16"/>
        <v>0</v>
      </c>
      <c r="E66" s="792" t="s">
        <v>28</v>
      </c>
      <c r="F66" s="793"/>
      <c r="G66" s="472"/>
    </row>
    <row r="67" spans="1:7" hidden="1">
      <c r="A67" s="463" t="s">
        <v>224</v>
      </c>
      <c r="B67" s="518" t="s">
        <v>164</v>
      </c>
      <c r="C67" s="795" t="s">
        <v>28</v>
      </c>
      <c r="D67" s="749">
        <f t="shared" si="16"/>
        <v>0</v>
      </c>
      <c r="E67" s="792" t="s">
        <v>28</v>
      </c>
      <c r="F67" s="793"/>
      <c r="G67" s="472"/>
    </row>
    <row r="68" spans="1:7" hidden="1">
      <c r="A68" s="463" t="s">
        <v>225</v>
      </c>
      <c r="B68" s="518" t="s">
        <v>165</v>
      </c>
      <c r="C68" s="795" t="s">
        <v>28</v>
      </c>
      <c r="D68" s="749">
        <f t="shared" si="16"/>
        <v>0</v>
      </c>
      <c r="E68" s="792" t="s">
        <v>28</v>
      </c>
      <c r="F68" s="793"/>
      <c r="G68" s="472"/>
    </row>
    <row r="69" spans="1:7">
      <c r="A69" s="463" t="s">
        <v>211</v>
      </c>
      <c r="B69" s="519" t="s">
        <v>166</v>
      </c>
      <c r="C69" s="747" t="s">
        <v>28</v>
      </c>
      <c r="D69" s="751">
        <f>D70+D71</f>
        <v>0</v>
      </c>
      <c r="E69" s="743" t="s">
        <v>28</v>
      </c>
      <c r="F69" s="778">
        <f>F70+F71</f>
        <v>0</v>
      </c>
      <c r="G69" s="472"/>
    </row>
    <row r="70" spans="1:7">
      <c r="A70" s="466" t="s">
        <v>205</v>
      </c>
      <c r="B70" s="518"/>
      <c r="C70" s="796" t="s">
        <v>28</v>
      </c>
      <c r="D70" s="749">
        <f t="shared" si="16"/>
        <v>0</v>
      </c>
      <c r="E70" s="796" t="s">
        <v>28</v>
      </c>
      <c r="F70" s="797"/>
      <c r="G70" s="472"/>
    </row>
    <row r="71" spans="1:7">
      <c r="A71" s="466" t="s">
        <v>202</v>
      </c>
      <c r="B71" s="518"/>
      <c r="C71" s="796" t="s">
        <v>28</v>
      </c>
      <c r="D71" s="749">
        <f t="shared" si="16"/>
        <v>0</v>
      </c>
      <c r="E71" s="796" t="s">
        <v>28</v>
      </c>
      <c r="F71" s="793"/>
      <c r="G71" s="472"/>
    </row>
    <row r="72" spans="1:7">
      <c r="A72" s="884" t="s">
        <v>209</v>
      </c>
      <c r="B72" s="519" t="s">
        <v>279</v>
      </c>
      <c r="C72" s="742" t="s">
        <v>28</v>
      </c>
      <c r="D72" s="751">
        <f>D73+D74</f>
        <v>1</v>
      </c>
      <c r="E72" s="742" t="s">
        <v>28</v>
      </c>
      <c r="F72" s="778">
        <f>F73+F74</f>
        <v>1</v>
      </c>
      <c r="G72" s="472"/>
    </row>
    <row r="73" spans="1:7">
      <c r="A73" s="466" t="s">
        <v>205</v>
      </c>
      <c r="B73" s="518"/>
      <c r="C73" s="796" t="s">
        <v>28</v>
      </c>
      <c r="D73" s="749">
        <f t="shared" si="16"/>
        <v>1</v>
      </c>
      <c r="E73" s="796" t="s">
        <v>28</v>
      </c>
      <c r="F73" s="793">
        <v>1</v>
      </c>
      <c r="G73" s="472"/>
    </row>
    <row r="74" spans="1:7">
      <c r="A74" s="466" t="s">
        <v>202</v>
      </c>
      <c r="B74" s="518"/>
      <c r="C74" s="796" t="s">
        <v>28</v>
      </c>
      <c r="D74" s="749">
        <f t="shared" si="16"/>
        <v>0</v>
      </c>
      <c r="E74" s="796" t="s">
        <v>28</v>
      </c>
      <c r="F74" s="793"/>
      <c r="G74" s="472"/>
    </row>
    <row r="75" spans="1:7" ht="25.5">
      <c r="A75" s="473" t="s">
        <v>167</v>
      </c>
      <c r="B75" s="517" t="s">
        <v>168</v>
      </c>
      <c r="C75" s="746" t="s">
        <v>28</v>
      </c>
      <c r="D75" s="750">
        <f>D76+D77+D78+D79+D80+D81+D84</f>
        <v>0</v>
      </c>
      <c r="E75" s="790" t="s">
        <v>28</v>
      </c>
      <c r="F75" s="794">
        <f>F76+F77+F78+F79+F80+F81+F84</f>
        <v>0</v>
      </c>
      <c r="G75" s="472"/>
    </row>
    <row r="76" spans="1:7" hidden="1">
      <c r="A76" s="463" t="s">
        <v>204</v>
      </c>
      <c r="B76" s="518" t="s">
        <v>169</v>
      </c>
      <c r="C76" s="795" t="s">
        <v>28</v>
      </c>
      <c r="D76" s="749">
        <f t="shared" si="16"/>
        <v>0</v>
      </c>
      <c r="E76" s="792" t="s">
        <v>28</v>
      </c>
      <c r="F76" s="798"/>
      <c r="G76" s="472"/>
    </row>
    <row r="77" spans="1:7" hidden="1">
      <c r="A77" s="463" t="s">
        <v>203</v>
      </c>
      <c r="B77" s="518" t="s">
        <v>170</v>
      </c>
      <c r="C77" s="795" t="s">
        <v>28</v>
      </c>
      <c r="D77" s="749">
        <f t="shared" si="16"/>
        <v>0</v>
      </c>
      <c r="E77" s="792" t="s">
        <v>28</v>
      </c>
      <c r="F77" s="798"/>
      <c r="G77" s="472"/>
    </row>
    <row r="78" spans="1:7" hidden="1">
      <c r="A78" s="463" t="s">
        <v>210</v>
      </c>
      <c r="B78" s="518" t="s">
        <v>171</v>
      </c>
      <c r="C78" s="749" t="s">
        <v>28</v>
      </c>
      <c r="D78" s="749">
        <f t="shared" si="16"/>
        <v>0</v>
      </c>
      <c r="E78" s="779" t="s">
        <v>28</v>
      </c>
      <c r="F78" s="789"/>
      <c r="G78" s="472"/>
    </row>
    <row r="79" spans="1:7" hidden="1">
      <c r="A79" s="463" t="s">
        <v>224</v>
      </c>
      <c r="B79" s="518" t="s">
        <v>172</v>
      </c>
      <c r="C79" s="749" t="s">
        <v>28</v>
      </c>
      <c r="D79" s="749">
        <f t="shared" si="16"/>
        <v>0</v>
      </c>
      <c r="E79" s="779" t="s">
        <v>28</v>
      </c>
      <c r="F79" s="789"/>
      <c r="G79" s="472"/>
    </row>
    <row r="80" spans="1:7" hidden="1">
      <c r="A80" s="463" t="s">
        <v>225</v>
      </c>
      <c r="B80" s="518" t="s">
        <v>173</v>
      </c>
      <c r="C80" s="749" t="s">
        <v>28</v>
      </c>
      <c r="D80" s="749">
        <f t="shared" si="16"/>
        <v>0</v>
      </c>
      <c r="E80" s="779" t="s">
        <v>28</v>
      </c>
      <c r="F80" s="789"/>
      <c r="G80" s="472"/>
    </row>
    <row r="81" spans="1:7">
      <c r="A81" s="463" t="s">
        <v>211</v>
      </c>
      <c r="B81" s="519" t="s">
        <v>174</v>
      </c>
      <c r="C81" s="747" t="s">
        <v>28</v>
      </c>
      <c r="D81" s="747">
        <f>D82+D83</f>
        <v>0</v>
      </c>
      <c r="E81" s="743" t="s">
        <v>28</v>
      </c>
      <c r="F81" s="780">
        <f>F82+F83</f>
        <v>0</v>
      </c>
      <c r="G81" s="472"/>
    </row>
    <row r="82" spans="1:7">
      <c r="A82" s="466" t="s">
        <v>205</v>
      </c>
      <c r="B82" s="518"/>
      <c r="C82" s="749" t="s">
        <v>28</v>
      </c>
      <c r="D82" s="749">
        <f t="shared" si="16"/>
        <v>0</v>
      </c>
      <c r="E82" s="779" t="s">
        <v>28</v>
      </c>
      <c r="F82" s="799"/>
      <c r="G82" s="472"/>
    </row>
    <row r="83" spans="1:7">
      <c r="A83" s="466" t="s">
        <v>202</v>
      </c>
      <c r="B83" s="518"/>
      <c r="C83" s="749" t="s">
        <v>28</v>
      </c>
      <c r="D83" s="749">
        <f t="shared" si="16"/>
        <v>0</v>
      </c>
      <c r="E83" s="779" t="s">
        <v>28</v>
      </c>
      <c r="F83" s="789"/>
      <c r="G83" s="472"/>
    </row>
    <row r="84" spans="1:7">
      <c r="A84" s="467" t="s">
        <v>209</v>
      </c>
      <c r="B84" s="519" t="s">
        <v>280</v>
      </c>
      <c r="C84" s="747" t="s">
        <v>28</v>
      </c>
      <c r="D84" s="751">
        <f>D85+D86</f>
        <v>0</v>
      </c>
      <c r="E84" s="743" t="s">
        <v>28</v>
      </c>
      <c r="F84" s="778">
        <f>F85+F86</f>
        <v>0</v>
      </c>
      <c r="G84" s="472"/>
    </row>
    <row r="85" spans="1:7">
      <c r="A85" s="466" t="s">
        <v>205</v>
      </c>
      <c r="B85" s="518"/>
      <c r="C85" s="800" t="s">
        <v>28</v>
      </c>
      <c r="D85" s="749">
        <f t="shared" si="16"/>
        <v>0</v>
      </c>
      <c r="E85" s="779" t="s">
        <v>28</v>
      </c>
      <c r="F85" s="789"/>
      <c r="G85" s="472"/>
    </row>
    <row r="86" spans="1:7">
      <c r="A86" s="466" t="s">
        <v>202</v>
      </c>
      <c r="B86" s="518"/>
      <c r="C86" s="800" t="s">
        <v>28</v>
      </c>
      <c r="D86" s="749">
        <f t="shared" si="16"/>
        <v>0</v>
      </c>
      <c r="E86" s="779" t="s">
        <v>28</v>
      </c>
      <c r="F86" s="789"/>
      <c r="G86" s="472"/>
    </row>
    <row r="87" spans="1:7" s="477" customFormat="1">
      <c r="A87" s="473" t="s">
        <v>175</v>
      </c>
      <c r="B87" s="517" t="s">
        <v>176</v>
      </c>
      <c r="C87" s="746">
        <f>C88+C89+C90+C91+C92+C93+C96+C99</f>
        <v>233</v>
      </c>
      <c r="D87" s="746">
        <f>D88+D89+D90+D91+D92+D93+D96</f>
        <v>95</v>
      </c>
      <c r="E87" s="746" t="s">
        <v>28</v>
      </c>
      <c r="F87" s="791">
        <f>F88+F89+F90+F91+F92+F93+F96+F99</f>
        <v>190</v>
      </c>
      <c r="G87" s="476"/>
    </row>
    <row r="88" spans="1:7" s="477" customFormat="1" hidden="1">
      <c r="A88" s="463" t="s">
        <v>319</v>
      </c>
      <c r="B88" s="518" t="s">
        <v>177</v>
      </c>
      <c r="C88" s="749"/>
      <c r="D88" s="749">
        <f>F88*6/12</f>
        <v>0</v>
      </c>
      <c r="E88" s="801" t="s">
        <v>28</v>
      </c>
      <c r="F88" s="789"/>
      <c r="G88" s="476"/>
    </row>
    <row r="89" spans="1:7" s="477" customFormat="1" hidden="1">
      <c r="A89" s="463" t="s">
        <v>203</v>
      </c>
      <c r="B89" s="518" t="s">
        <v>178</v>
      </c>
      <c r="C89" s="749"/>
      <c r="D89" s="749">
        <f t="shared" ref="D89:D101" si="17">F89*6/12</f>
        <v>0</v>
      </c>
      <c r="E89" s="779" t="s">
        <v>28</v>
      </c>
      <c r="F89" s="789"/>
      <c r="G89" s="476"/>
    </row>
    <row r="90" spans="1:7" s="477" customFormat="1" hidden="1">
      <c r="A90" s="463" t="s">
        <v>210</v>
      </c>
      <c r="B90" s="522" t="s">
        <v>179</v>
      </c>
      <c r="C90" s="749"/>
      <c r="D90" s="749">
        <f t="shared" si="17"/>
        <v>0</v>
      </c>
      <c r="E90" s="779" t="s">
        <v>28</v>
      </c>
      <c r="F90" s="789"/>
      <c r="G90" s="476"/>
    </row>
    <row r="91" spans="1:7" s="477" customFormat="1" hidden="1">
      <c r="A91" s="463" t="s">
        <v>224</v>
      </c>
      <c r="B91" s="522" t="s">
        <v>180</v>
      </c>
      <c r="C91" s="749"/>
      <c r="D91" s="749">
        <f t="shared" si="17"/>
        <v>0</v>
      </c>
      <c r="E91" s="792" t="s">
        <v>28</v>
      </c>
      <c r="F91" s="798"/>
      <c r="G91" s="476"/>
    </row>
    <row r="92" spans="1:7" s="477" customFormat="1" hidden="1">
      <c r="A92" s="463" t="s">
        <v>225</v>
      </c>
      <c r="B92" s="522" t="s">
        <v>181</v>
      </c>
      <c r="C92" s="749"/>
      <c r="D92" s="749">
        <f t="shared" si="17"/>
        <v>0</v>
      </c>
      <c r="E92" s="792" t="s">
        <v>28</v>
      </c>
      <c r="F92" s="798"/>
      <c r="G92" s="476"/>
    </row>
    <row r="93" spans="1:7" s="477" customFormat="1">
      <c r="A93" s="463" t="s">
        <v>211</v>
      </c>
      <c r="B93" s="523" t="s">
        <v>182</v>
      </c>
      <c r="C93" s="747">
        <f>C94+C95</f>
        <v>0</v>
      </c>
      <c r="D93" s="747">
        <f>D94+D95</f>
        <v>0</v>
      </c>
      <c r="E93" s="743" t="s">
        <v>28</v>
      </c>
      <c r="F93" s="780">
        <f>F94+F95</f>
        <v>0</v>
      </c>
      <c r="G93" s="476"/>
    </row>
    <row r="94" spans="1:7" s="477" customFormat="1">
      <c r="A94" s="466" t="s">
        <v>205</v>
      </c>
      <c r="B94" s="522"/>
      <c r="C94" s="749"/>
      <c r="D94" s="749">
        <f t="shared" si="17"/>
        <v>0</v>
      </c>
      <c r="E94" s="792" t="s">
        <v>28</v>
      </c>
      <c r="F94" s="787"/>
      <c r="G94" s="476"/>
    </row>
    <row r="95" spans="1:7" s="477" customFormat="1">
      <c r="A95" s="466" t="s">
        <v>322</v>
      </c>
      <c r="B95" s="522"/>
      <c r="C95" s="749"/>
      <c r="D95" s="749">
        <f t="shared" si="17"/>
        <v>0</v>
      </c>
      <c r="E95" s="792" t="s">
        <v>28</v>
      </c>
      <c r="F95" s="798"/>
      <c r="G95" s="476"/>
    </row>
    <row r="96" spans="1:7" s="477" customFormat="1">
      <c r="A96" s="884" t="s">
        <v>209</v>
      </c>
      <c r="B96" s="523" t="s">
        <v>281</v>
      </c>
      <c r="C96" s="747">
        <f>C97+C98</f>
        <v>233</v>
      </c>
      <c r="D96" s="747">
        <f>D97+D98</f>
        <v>95</v>
      </c>
      <c r="E96" s="802" t="s">
        <v>28</v>
      </c>
      <c r="F96" s="780">
        <f t="shared" ref="F96" si="18">F97+F98</f>
        <v>190</v>
      </c>
      <c r="G96" s="476"/>
    </row>
    <row r="97" spans="1:7" s="477" customFormat="1">
      <c r="A97" s="466" t="s">
        <v>320</v>
      </c>
      <c r="B97" s="522"/>
      <c r="C97" s="749">
        <v>233</v>
      </c>
      <c r="D97" s="749">
        <f t="shared" si="17"/>
        <v>95</v>
      </c>
      <c r="E97" s="803" t="s">
        <v>28</v>
      </c>
      <c r="F97" s="804">
        <v>190</v>
      </c>
      <c r="G97" s="476"/>
    </row>
    <row r="98" spans="1:7" s="477" customFormat="1">
      <c r="A98" s="466" t="s">
        <v>202</v>
      </c>
      <c r="B98" s="518"/>
      <c r="C98" s="749"/>
      <c r="D98" s="749">
        <f t="shared" si="17"/>
        <v>0</v>
      </c>
      <c r="E98" s="792" t="s">
        <v>28</v>
      </c>
      <c r="F98" s="798"/>
      <c r="G98" s="476"/>
    </row>
    <row r="99" spans="1:7" s="477" customFormat="1">
      <c r="A99" s="474" t="s">
        <v>354</v>
      </c>
      <c r="B99" s="524" t="s">
        <v>356</v>
      </c>
      <c r="C99" s="752">
        <f>SUM(C100:C101)</f>
        <v>0</v>
      </c>
      <c r="D99" s="752">
        <f>SUM(D100:D101)</f>
        <v>0</v>
      </c>
      <c r="E99" s="805" t="s">
        <v>28</v>
      </c>
      <c r="F99" s="752">
        <f>SUM(F100:F101)</f>
        <v>0</v>
      </c>
      <c r="G99" s="476"/>
    </row>
    <row r="100" spans="1:7" s="477" customFormat="1">
      <c r="A100" s="467" t="s">
        <v>353</v>
      </c>
      <c r="B100" s="525" t="s">
        <v>378</v>
      </c>
      <c r="C100" s="806"/>
      <c r="D100" s="749">
        <f t="shared" si="17"/>
        <v>0</v>
      </c>
      <c r="E100" s="792" t="s">
        <v>28</v>
      </c>
      <c r="F100" s="807"/>
      <c r="G100" s="476"/>
    </row>
    <row r="101" spans="1:7" s="477" customFormat="1">
      <c r="A101" s="467" t="s">
        <v>352</v>
      </c>
      <c r="B101" s="525" t="s">
        <v>379</v>
      </c>
      <c r="C101" s="806"/>
      <c r="D101" s="749">
        <f t="shared" si="17"/>
        <v>0</v>
      </c>
      <c r="E101" s="792" t="s">
        <v>28</v>
      </c>
      <c r="F101" s="807"/>
      <c r="G101" s="476"/>
    </row>
    <row r="102" spans="1:7">
      <c r="A102" s="482" t="s">
        <v>183</v>
      </c>
      <c r="B102" s="526">
        <v>400</v>
      </c>
      <c r="C102" s="753" t="s">
        <v>28</v>
      </c>
      <c r="D102" s="753">
        <f>D103+D104+D105+D106+D107+D108+D111</f>
        <v>43</v>
      </c>
      <c r="E102" s="753" t="s">
        <v>28</v>
      </c>
      <c r="F102" s="808">
        <f>F103+F104+F105+F106+F107+F108+F111+F114</f>
        <v>43</v>
      </c>
      <c r="G102" s="472"/>
    </row>
    <row r="103" spans="1:7" hidden="1">
      <c r="A103" s="463" t="s">
        <v>204</v>
      </c>
      <c r="B103" s="491">
        <v>401</v>
      </c>
      <c r="C103" s="809" t="s">
        <v>28</v>
      </c>
      <c r="D103" s="749">
        <f>F103*12/12</f>
        <v>0</v>
      </c>
      <c r="E103" s="796" t="s">
        <v>28</v>
      </c>
      <c r="F103" s="793"/>
      <c r="G103" s="472"/>
    </row>
    <row r="104" spans="1:7" hidden="1">
      <c r="A104" s="463" t="s">
        <v>203</v>
      </c>
      <c r="B104" s="491">
        <v>402</v>
      </c>
      <c r="C104" s="809" t="s">
        <v>28</v>
      </c>
      <c r="D104" s="749">
        <f t="shared" ref="D104:D116" si="19">F104*12/12</f>
        <v>0</v>
      </c>
      <c r="E104" s="796" t="s">
        <v>28</v>
      </c>
      <c r="F104" s="798"/>
      <c r="G104" s="472"/>
    </row>
    <row r="105" spans="1:7" hidden="1">
      <c r="A105" s="463" t="s">
        <v>210</v>
      </c>
      <c r="B105" s="491">
        <v>403</v>
      </c>
      <c r="C105" s="758" t="s">
        <v>28</v>
      </c>
      <c r="D105" s="749">
        <f t="shared" si="19"/>
        <v>0</v>
      </c>
      <c r="E105" s="810" t="s">
        <v>28</v>
      </c>
      <c r="F105" s="798"/>
      <c r="G105" s="472"/>
    </row>
    <row r="106" spans="1:7" hidden="1">
      <c r="A106" s="463" t="s">
        <v>224</v>
      </c>
      <c r="B106" s="491">
        <v>404</v>
      </c>
      <c r="C106" s="758" t="s">
        <v>28</v>
      </c>
      <c r="D106" s="749">
        <f t="shared" si="19"/>
        <v>0</v>
      </c>
      <c r="E106" s="810" t="s">
        <v>28</v>
      </c>
      <c r="F106" s="798"/>
      <c r="G106" s="472"/>
    </row>
    <row r="107" spans="1:7" hidden="1">
      <c r="A107" s="463" t="s">
        <v>225</v>
      </c>
      <c r="B107" s="491">
        <v>405</v>
      </c>
      <c r="C107" s="758" t="s">
        <v>28</v>
      </c>
      <c r="D107" s="749">
        <f t="shared" si="19"/>
        <v>0</v>
      </c>
      <c r="E107" s="810" t="s">
        <v>28</v>
      </c>
      <c r="F107" s="798"/>
      <c r="G107" s="472"/>
    </row>
    <row r="108" spans="1:7">
      <c r="A108" s="463" t="s">
        <v>211</v>
      </c>
      <c r="B108" s="527">
        <v>406</v>
      </c>
      <c r="C108" s="754" t="s">
        <v>28</v>
      </c>
      <c r="D108" s="754">
        <f>D109+D110</f>
        <v>0</v>
      </c>
      <c r="E108" s="811" t="s">
        <v>28</v>
      </c>
      <c r="F108" s="812">
        <f>F109+F110</f>
        <v>0</v>
      </c>
      <c r="G108" s="472"/>
    </row>
    <row r="109" spans="1:7">
      <c r="A109" s="466" t="s">
        <v>205</v>
      </c>
      <c r="B109" s="491"/>
      <c r="C109" s="758" t="s">
        <v>28</v>
      </c>
      <c r="D109" s="749">
        <f t="shared" si="19"/>
        <v>0</v>
      </c>
      <c r="E109" s="813" t="s">
        <v>28</v>
      </c>
      <c r="F109" s="814"/>
      <c r="G109" s="472"/>
    </row>
    <row r="110" spans="1:7">
      <c r="A110" s="466" t="s">
        <v>202</v>
      </c>
      <c r="B110" s="491"/>
      <c r="C110" s="758" t="s">
        <v>28</v>
      </c>
      <c r="D110" s="749">
        <f t="shared" si="19"/>
        <v>0</v>
      </c>
      <c r="E110" s="813" t="s">
        <v>28</v>
      </c>
      <c r="F110" s="815"/>
      <c r="G110" s="472"/>
    </row>
    <row r="111" spans="1:7">
      <c r="A111" s="884" t="s">
        <v>209</v>
      </c>
      <c r="B111" s="527">
        <v>407</v>
      </c>
      <c r="C111" s="754" t="s">
        <v>28</v>
      </c>
      <c r="D111" s="754">
        <f>D112+D113</f>
        <v>43</v>
      </c>
      <c r="E111" s="816" t="s">
        <v>28</v>
      </c>
      <c r="F111" s="812">
        <f>F112+F113</f>
        <v>43</v>
      </c>
      <c r="G111" s="472"/>
    </row>
    <row r="112" spans="1:7">
      <c r="A112" s="466" t="s">
        <v>205</v>
      </c>
      <c r="B112" s="491"/>
      <c r="C112" s="758" t="s">
        <v>28</v>
      </c>
      <c r="D112" s="749">
        <f t="shared" si="19"/>
        <v>43</v>
      </c>
      <c r="E112" s="817" t="s">
        <v>28</v>
      </c>
      <c r="F112" s="815">
        <v>43</v>
      </c>
      <c r="G112" s="472"/>
    </row>
    <row r="113" spans="1:7">
      <c r="A113" s="466" t="s">
        <v>202</v>
      </c>
      <c r="B113" s="491"/>
      <c r="C113" s="758" t="s">
        <v>28</v>
      </c>
      <c r="D113" s="749">
        <f t="shared" si="19"/>
        <v>0</v>
      </c>
      <c r="E113" s="817" t="s">
        <v>28</v>
      </c>
      <c r="F113" s="815"/>
      <c r="G113" s="472"/>
    </row>
    <row r="114" spans="1:7">
      <c r="A114" s="474" t="s">
        <v>354</v>
      </c>
      <c r="B114" s="527">
        <v>408</v>
      </c>
      <c r="C114" s="818" t="s">
        <v>28</v>
      </c>
      <c r="D114" s="755">
        <f>SUM(D115:D116)</f>
        <v>0</v>
      </c>
      <c r="E114" s="819" t="s">
        <v>28</v>
      </c>
      <c r="F114" s="755">
        <f>SUM(F115:F116)</f>
        <v>0</v>
      </c>
      <c r="G114" s="472"/>
    </row>
    <row r="115" spans="1:7">
      <c r="A115" s="467" t="s">
        <v>353</v>
      </c>
      <c r="B115" s="528" t="s">
        <v>380</v>
      </c>
      <c r="C115" s="758" t="s">
        <v>28</v>
      </c>
      <c r="D115" s="749">
        <f t="shared" si="19"/>
        <v>0</v>
      </c>
      <c r="E115" s="817" t="s">
        <v>28</v>
      </c>
      <c r="F115" s="815"/>
      <c r="G115" s="472"/>
    </row>
    <row r="116" spans="1:7">
      <c r="A116" s="467" t="s">
        <v>352</v>
      </c>
      <c r="B116" s="528" t="s">
        <v>381</v>
      </c>
      <c r="C116" s="758" t="s">
        <v>28</v>
      </c>
      <c r="D116" s="749">
        <f t="shared" si="19"/>
        <v>0</v>
      </c>
      <c r="E116" s="817" t="s">
        <v>28</v>
      </c>
      <c r="F116" s="815"/>
      <c r="G116" s="472"/>
    </row>
    <row r="117" spans="1:7">
      <c r="A117" s="473" t="s">
        <v>184</v>
      </c>
      <c r="B117" s="493">
        <v>410</v>
      </c>
      <c r="C117" s="756">
        <f>C118+C126+C131</f>
        <v>629</v>
      </c>
      <c r="D117" s="756">
        <f t="shared" ref="D117:F117" si="20">D118+D126+D131</f>
        <v>594.6</v>
      </c>
      <c r="E117" s="820">
        <f t="shared" si="20"/>
        <v>587</v>
      </c>
      <c r="F117" s="821">
        <f t="shared" si="20"/>
        <v>606</v>
      </c>
      <c r="G117" s="472"/>
    </row>
    <row r="118" spans="1:7">
      <c r="A118" s="488" t="s">
        <v>185</v>
      </c>
      <c r="B118" s="490">
        <v>420</v>
      </c>
      <c r="C118" s="757">
        <f>C119+C120+C121+C122+C123+C124+C125</f>
        <v>629</v>
      </c>
      <c r="D118" s="757">
        <f t="shared" ref="D118:F118" si="21">D119+D120+D121+D122+D123+D124+D125</f>
        <v>594.6</v>
      </c>
      <c r="E118" s="757">
        <f t="shared" si="21"/>
        <v>587</v>
      </c>
      <c r="F118" s="822">
        <f t="shared" si="21"/>
        <v>606</v>
      </c>
      <c r="G118" s="472"/>
    </row>
    <row r="119" spans="1:7" hidden="1">
      <c r="A119" s="463" t="s">
        <v>204</v>
      </c>
      <c r="B119" s="491">
        <v>421</v>
      </c>
      <c r="C119" s="810"/>
      <c r="D119" s="758">
        <f>(E119*6+F119*4)/10</f>
        <v>0</v>
      </c>
      <c r="E119" s="823"/>
      <c r="F119" s="798"/>
      <c r="G119" s="472"/>
    </row>
    <row r="120" spans="1:7" hidden="1">
      <c r="A120" s="463" t="s">
        <v>203</v>
      </c>
      <c r="B120" s="491">
        <v>422</v>
      </c>
      <c r="C120" s="810"/>
      <c r="D120" s="758">
        <f t="shared" ref="D120:D125" si="22">(E120*6+F120*4)/10</f>
        <v>0</v>
      </c>
      <c r="E120" s="823"/>
      <c r="F120" s="798"/>
      <c r="G120" s="472"/>
    </row>
    <row r="121" spans="1:7" hidden="1">
      <c r="A121" s="463" t="s">
        <v>210</v>
      </c>
      <c r="B121" s="491">
        <v>423</v>
      </c>
      <c r="C121" s="824"/>
      <c r="D121" s="758">
        <f t="shared" si="22"/>
        <v>0</v>
      </c>
      <c r="E121" s="825"/>
      <c r="F121" s="789"/>
      <c r="G121" s="472"/>
    </row>
    <row r="122" spans="1:7" hidden="1">
      <c r="A122" s="463" t="s">
        <v>224</v>
      </c>
      <c r="B122" s="491">
        <v>424</v>
      </c>
      <c r="C122" s="824"/>
      <c r="D122" s="758">
        <f t="shared" si="22"/>
        <v>0</v>
      </c>
      <c r="E122" s="825"/>
      <c r="F122" s="789"/>
      <c r="G122" s="472"/>
    </row>
    <row r="123" spans="1:7" hidden="1">
      <c r="A123" s="463" t="s">
        <v>225</v>
      </c>
      <c r="B123" s="491">
        <v>425</v>
      </c>
      <c r="C123" s="824"/>
      <c r="D123" s="758">
        <f t="shared" si="22"/>
        <v>0</v>
      </c>
      <c r="E123" s="825"/>
      <c r="F123" s="789"/>
      <c r="G123" s="472"/>
    </row>
    <row r="124" spans="1:7">
      <c r="A124" s="463" t="s">
        <v>212</v>
      </c>
      <c r="B124" s="491">
        <v>426</v>
      </c>
      <c r="C124" s="824"/>
      <c r="D124" s="758">
        <f t="shared" si="22"/>
        <v>0</v>
      </c>
      <c r="E124" s="826"/>
      <c r="F124" s="827"/>
      <c r="G124" s="472"/>
    </row>
    <row r="125" spans="1:7">
      <c r="A125" s="467" t="s">
        <v>208</v>
      </c>
      <c r="B125" s="491">
        <v>427</v>
      </c>
      <c r="C125" s="824">
        <v>629</v>
      </c>
      <c r="D125" s="758">
        <f t="shared" si="22"/>
        <v>594.6</v>
      </c>
      <c r="E125" s="826">
        <v>587</v>
      </c>
      <c r="F125" s="789">
        <v>606</v>
      </c>
      <c r="G125" s="472"/>
    </row>
    <row r="126" spans="1:7" hidden="1">
      <c r="A126" s="488" t="s">
        <v>186</v>
      </c>
      <c r="B126" s="490">
        <v>430</v>
      </c>
      <c r="C126" s="757">
        <f>C127+C128+C129+C130</f>
        <v>0</v>
      </c>
      <c r="D126" s="757">
        <f t="shared" ref="D126:F126" si="23">D127+D128+D129+D130</f>
        <v>0</v>
      </c>
      <c r="E126" s="828">
        <f t="shared" si="23"/>
        <v>0</v>
      </c>
      <c r="F126" s="822">
        <f t="shared" si="23"/>
        <v>0</v>
      </c>
      <c r="G126" s="472"/>
    </row>
    <row r="127" spans="1:7" hidden="1">
      <c r="A127" s="463" t="s">
        <v>204</v>
      </c>
      <c r="B127" s="491">
        <v>431</v>
      </c>
      <c r="C127" s="824"/>
      <c r="D127" s="758">
        <f t="shared" ref="D127:D130" si="24">(E127*6+F127*4)/10</f>
        <v>0</v>
      </c>
      <c r="E127" s="826"/>
      <c r="F127" s="789"/>
      <c r="G127" s="472"/>
    </row>
    <row r="128" spans="1:7" hidden="1">
      <c r="A128" s="463" t="s">
        <v>203</v>
      </c>
      <c r="B128" s="491">
        <v>432</v>
      </c>
      <c r="C128" s="824"/>
      <c r="D128" s="758">
        <f t="shared" si="24"/>
        <v>0</v>
      </c>
      <c r="E128" s="826"/>
      <c r="F128" s="789"/>
      <c r="G128" s="472"/>
    </row>
    <row r="129" spans="1:7" hidden="1">
      <c r="A129" s="463" t="s">
        <v>210</v>
      </c>
      <c r="B129" s="491">
        <v>433</v>
      </c>
      <c r="C129" s="824"/>
      <c r="D129" s="758">
        <f t="shared" si="24"/>
        <v>0</v>
      </c>
      <c r="E129" s="826"/>
      <c r="F129" s="789"/>
      <c r="G129" s="472"/>
    </row>
    <row r="130" spans="1:7" hidden="1">
      <c r="A130" s="463" t="s">
        <v>207</v>
      </c>
      <c r="B130" s="491">
        <v>435</v>
      </c>
      <c r="C130" s="824"/>
      <c r="D130" s="758">
        <f t="shared" si="24"/>
        <v>0</v>
      </c>
      <c r="E130" s="826"/>
      <c r="F130" s="789"/>
      <c r="G130" s="472"/>
    </row>
    <row r="131" spans="1:7" hidden="1">
      <c r="A131" s="488" t="s">
        <v>187</v>
      </c>
      <c r="B131" s="490">
        <v>440</v>
      </c>
      <c r="C131" s="757">
        <f>C132+C133+C134</f>
        <v>0</v>
      </c>
      <c r="D131" s="757">
        <f t="shared" ref="D131:F131" si="25">D132+D133+D134</f>
        <v>0</v>
      </c>
      <c r="E131" s="828">
        <f t="shared" si="25"/>
        <v>0</v>
      </c>
      <c r="F131" s="822">
        <f t="shared" si="25"/>
        <v>0</v>
      </c>
      <c r="G131" s="472"/>
    </row>
    <row r="132" spans="1:7" hidden="1">
      <c r="A132" s="463" t="s">
        <v>204</v>
      </c>
      <c r="B132" s="491">
        <v>441</v>
      </c>
      <c r="C132" s="824"/>
      <c r="D132" s="758">
        <f t="shared" ref="D132:D134" si="26">(E132*6+F132*4)/10</f>
        <v>0</v>
      </c>
      <c r="E132" s="826"/>
      <c r="F132" s="789"/>
      <c r="G132" s="472"/>
    </row>
    <row r="133" spans="1:7" hidden="1">
      <c r="A133" s="463" t="s">
        <v>203</v>
      </c>
      <c r="B133" s="491">
        <v>442</v>
      </c>
      <c r="C133" s="824"/>
      <c r="D133" s="758">
        <f t="shared" si="26"/>
        <v>0</v>
      </c>
      <c r="E133" s="826"/>
      <c r="F133" s="789"/>
      <c r="G133" s="472"/>
    </row>
    <row r="134" spans="1:7" hidden="1">
      <c r="A134" s="463" t="s">
        <v>212</v>
      </c>
      <c r="B134" s="491">
        <v>445</v>
      </c>
      <c r="C134" s="824"/>
      <c r="D134" s="758">
        <f t="shared" si="26"/>
        <v>0</v>
      </c>
      <c r="E134" s="829"/>
      <c r="F134" s="789"/>
      <c r="G134" s="472"/>
    </row>
    <row r="135" spans="1:7" ht="25.5" hidden="1">
      <c r="A135" s="492" t="s">
        <v>188</v>
      </c>
      <c r="B135" s="493">
        <v>450</v>
      </c>
      <c r="C135" s="756">
        <f>SUM(C136:C138)</f>
        <v>0</v>
      </c>
      <c r="D135" s="756">
        <f>SUM(D136:D138)</f>
        <v>0</v>
      </c>
      <c r="E135" s="820">
        <f>SUM(E136:E138)</f>
        <v>0</v>
      </c>
      <c r="F135" s="830">
        <f>SUM(F136:F138)</f>
        <v>0</v>
      </c>
      <c r="G135" s="472"/>
    </row>
    <row r="136" spans="1:7" hidden="1">
      <c r="A136" s="463" t="s">
        <v>204</v>
      </c>
      <c r="B136" s="491">
        <v>451</v>
      </c>
      <c r="C136" s="831"/>
      <c r="D136" s="758">
        <f t="shared" ref="D136:D140" si="27">(E136*6+F136*4)/10</f>
        <v>0</v>
      </c>
      <c r="E136" s="832"/>
      <c r="F136" s="833"/>
      <c r="G136" s="472"/>
    </row>
    <row r="137" spans="1:7" hidden="1">
      <c r="A137" s="463" t="s">
        <v>203</v>
      </c>
      <c r="B137" s="491">
        <v>452</v>
      </c>
      <c r="C137" s="831"/>
      <c r="D137" s="758">
        <f t="shared" si="27"/>
        <v>0</v>
      </c>
      <c r="E137" s="832"/>
      <c r="F137" s="833"/>
      <c r="G137" s="472"/>
    </row>
    <row r="138" spans="1:7" hidden="1">
      <c r="A138" s="463" t="s">
        <v>210</v>
      </c>
      <c r="B138" s="491">
        <v>454</v>
      </c>
      <c r="C138" s="831"/>
      <c r="D138" s="758">
        <f t="shared" si="27"/>
        <v>0</v>
      </c>
      <c r="E138" s="832"/>
      <c r="F138" s="833"/>
      <c r="G138" s="472"/>
    </row>
    <row r="139" spans="1:7" hidden="1">
      <c r="A139" s="463" t="s">
        <v>212</v>
      </c>
      <c r="B139" s="491">
        <v>455</v>
      </c>
      <c r="C139" s="831"/>
      <c r="D139" s="758">
        <f t="shared" si="27"/>
        <v>0</v>
      </c>
      <c r="E139" s="832"/>
      <c r="F139" s="833"/>
      <c r="G139" s="472"/>
    </row>
    <row r="140" spans="1:7" hidden="1">
      <c r="A140" s="494" t="s">
        <v>358</v>
      </c>
      <c r="B140" s="495"/>
      <c r="C140" s="834"/>
      <c r="D140" s="758">
        <f t="shared" si="27"/>
        <v>0</v>
      </c>
      <c r="E140" s="834"/>
      <c r="F140" s="835"/>
      <c r="G140" s="472"/>
    </row>
    <row r="141" spans="1:7" hidden="1">
      <c r="A141" s="488" t="s">
        <v>189</v>
      </c>
      <c r="B141" s="490">
        <v>460</v>
      </c>
      <c r="C141" s="759">
        <f>C142+C143+C144+C145</f>
        <v>0</v>
      </c>
      <c r="D141" s="759">
        <f>D142+D143+D144+D145</f>
        <v>0</v>
      </c>
      <c r="E141" s="836">
        <f>E142+E143+E144+E145</f>
        <v>0</v>
      </c>
      <c r="F141" s="837">
        <f>F142+F143+F144+F145</f>
        <v>0</v>
      </c>
      <c r="G141" s="472"/>
    </row>
    <row r="142" spans="1:7" hidden="1">
      <c r="A142" s="463" t="s">
        <v>204</v>
      </c>
      <c r="B142" s="491">
        <v>461</v>
      </c>
      <c r="C142" s="760">
        <f>E142+C147-C162</f>
        <v>0</v>
      </c>
      <c r="D142" s="760">
        <f>(E142+D147+D152)-D157-D167</f>
        <v>0</v>
      </c>
      <c r="E142" s="838"/>
      <c r="F142" s="776">
        <f>(E142+F147+F152)-F157-F162-F167</f>
        <v>0</v>
      </c>
      <c r="G142" s="472"/>
    </row>
    <row r="143" spans="1:7" hidden="1">
      <c r="A143" s="463" t="s">
        <v>203</v>
      </c>
      <c r="B143" s="491">
        <v>462</v>
      </c>
      <c r="C143" s="760">
        <f>E143+C148-C163</f>
        <v>0</v>
      </c>
      <c r="D143" s="760">
        <f>(E143+D148+D153)-D158-D168</f>
        <v>0</v>
      </c>
      <c r="E143" s="838"/>
      <c r="F143" s="776">
        <f>(E143+F148+F153)-F158-F163-F168</f>
        <v>0</v>
      </c>
      <c r="G143" s="472"/>
    </row>
    <row r="144" spans="1:7" hidden="1">
      <c r="A144" s="463" t="s">
        <v>210</v>
      </c>
      <c r="B144" s="491">
        <v>463</v>
      </c>
      <c r="C144" s="760">
        <f>E144+C149-C164</f>
        <v>0</v>
      </c>
      <c r="D144" s="760">
        <f>(E144+D149+D154)-D159-D169</f>
        <v>0</v>
      </c>
      <c r="E144" s="838"/>
      <c r="F144" s="776">
        <f>(E144+F149+F154)-F159-F164-F169</f>
        <v>0</v>
      </c>
      <c r="G144" s="472"/>
    </row>
    <row r="145" spans="1:7" hidden="1">
      <c r="A145" s="463" t="s">
        <v>212</v>
      </c>
      <c r="B145" s="491">
        <v>465</v>
      </c>
      <c r="C145" s="760">
        <f>E145+C150-C165</f>
        <v>0</v>
      </c>
      <c r="D145" s="760">
        <f>(E145+D150+D155)-D160-D170</f>
        <v>0</v>
      </c>
      <c r="E145" s="838"/>
      <c r="F145" s="776">
        <f>(E145+F150+F155)-F160-F165-F170</f>
        <v>0</v>
      </c>
      <c r="G145" s="472"/>
    </row>
    <row r="146" spans="1:7" hidden="1">
      <c r="A146" s="496" t="s">
        <v>190</v>
      </c>
      <c r="B146" s="490">
        <v>470</v>
      </c>
      <c r="C146" s="759">
        <f>C147+C148+C149+C150</f>
        <v>0</v>
      </c>
      <c r="D146" s="759">
        <f>D147+D148+D149+D150</f>
        <v>0</v>
      </c>
      <c r="E146" s="759" t="s">
        <v>28</v>
      </c>
      <c r="F146" s="837">
        <f>F147+F148+F149+F150</f>
        <v>0</v>
      </c>
      <c r="G146" s="472"/>
    </row>
    <row r="147" spans="1:7" hidden="1">
      <c r="A147" s="463" t="s">
        <v>323</v>
      </c>
      <c r="B147" s="491">
        <v>471</v>
      </c>
      <c r="C147" s="760"/>
      <c r="D147" s="749">
        <f>F147*4/12</f>
        <v>0</v>
      </c>
      <c r="E147" s="824" t="s">
        <v>28</v>
      </c>
      <c r="F147" s="776"/>
      <c r="G147" s="472"/>
    </row>
    <row r="148" spans="1:7" hidden="1">
      <c r="A148" s="463" t="s">
        <v>203</v>
      </c>
      <c r="B148" s="491">
        <v>472</v>
      </c>
      <c r="C148" s="760"/>
      <c r="D148" s="749">
        <f t="shared" ref="D148:D150" si="28">F148*4/12</f>
        <v>0</v>
      </c>
      <c r="E148" s="824" t="s">
        <v>28</v>
      </c>
      <c r="F148" s="776"/>
      <c r="G148" s="472"/>
    </row>
    <row r="149" spans="1:7" hidden="1">
      <c r="A149" s="463" t="s">
        <v>210</v>
      </c>
      <c r="B149" s="491">
        <v>473</v>
      </c>
      <c r="C149" s="760"/>
      <c r="D149" s="749">
        <f t="shared" si="28"/>
        <v>0</v>
      </c>
      <c r="E149" s="824" t="s">
        <v>28</v>
      </c>
      <c r="F149" s="776"/>
      <c r="G149" s="472"/>
    </row>
    <row r="150" spans="1:7" hidden="1">
      <c r="A150" s="463" t="s">
        <v>324</v>
      </c>
      <c r="B150" s="491">
        <v>475</v>
      </c>
      <c r="C150" s="760"/>
      <c r="D150" s="749">
        <f t="shared" si="28"/>
        <v>0</v>
      </c>
      <c r="E150" s="824" t="s">
        <v>28</v>
      </c>
      <c r="F150" s="776"/>
      <c r="G150" s="472"/>
    </row>
    <row r="151" spans="1:7" ht="25.5" hidden="1">
      <c r="A151" s="497" t="s">
        <v>191</v>
      </c>
      <c r="B151" s="490">
        <v>480</v>
      </c>
      <c r="C151" s="759" t="s">
        <v>28</v>
      </c>
      <c r="D151" s="759">
        <f>D152+D153+D154+D155</f>
        <v>0</v>
      </c>
      <c r="E151" s="759" t="s">
        <v>28</v>
      </c>
      <c r="F151" s="837">
        <f>F152+F153+F154+F155</f>
        <v>0</v>
      </c>
      <c r="G151" s="472"/>
    </row>
    <row r="152" spans="1:7" hidden="1">
      <c r="A152" s="463" t="s">
        <v>204</v>
      </c>
      <c r="B152" s="491">
        <v>481</v>
      </c>
      <c r="C152" s="760" t="s">
        <v>28</v>
      </c>
      <c r="D152" s="749">
        <f t="shared" ref="D152:D155" si="29">F152*12/12</f>
        <v>0</v>
      </c>
      <c r="E152" s="824" t="s">
        <v>28</v>
      </c>
      <c r="F152" s="776"/>
      <c r="G152" s="472"/>
    </row>
    <row r="153" spans="1:7" hidden="1">
      <c r="A153" s="463" t="s">
        <v>203</v>
      </c>
      <c r="B153" s="491">
        <v>482</v>
      </c>
      <c r="C153" s="760" t="s">
        <v>28</v>
      </c>
      <c r="D153" s="749">
        <f t="shared" si="29"/>
        <v>0</v>
      </c>
      <c r="E153" s="824" t="s">
        <v>28</v>
      </c>
      <c r="F153" s="776"/>
      <c r="G153" s="472"/>
    </row>
    <row r="154" spans="1:7" hidden="1">
      <c r="A154" s="463" t="s">
        <v>210</v>
      </c>
      <c r="B154" s="491">
        <v>483</v>
      </c>
      <c r="C154" s="758" t="s">
        <v>28</v>
      </c>
      <c r="D154" s="749">
        <f t="shared" si="29"/>
        <v>0</v>
      </c>
      <c r="E154" s="810" t="s">
        <v>28</v>
      </c>
      <c r="F154" s="793"/>
      <c r="G154" s="472"/>
    </row>
    <row r="155" spans="1:7" hidden="1">
      <c r="A155" s="463" t="s">
        <v>215</v>
      </c>
      <c r="B155" s="491">
        <v>485</v>
      </c>
      <c r="C155" s="758" t="s">
        <v>28</v>
      </c>
      <c r="D155" s="749">
        <f t="shared" si="29"/>
        <v>0</v>
      </c>
      <c r="E155" s="810" t="s">
        <v>28</v>
      </c>
      <c r="F155" s="793"/>
      <c r="G155" s="472"/>
    </row>
    <row r="156" spans="1:7" ht="25.5" hidden="1">
      <c r="A156" s="497" t="s">
        <v>192</v>
      </c>
      <c r="B156" s="490">
        <v>490</v>
      </c>
      <c r="C156" s="759" t="s">
        <v>28</v>
      </c>
      <c r="D156" s="759">
        <f>D157+D158+D159+D160</f>
        <v>0</v>
      </c>
      <c r="E156" s="759" t="s">
        <v>28</v>
      </c>
      <c r="F156" s="837">
        <f>F157+F158+F159+F160</f>
        <v>0</v>
      </c>
      <c r="G156" s="472"/>
    </row>
    <row r="157" spans="1:7" hidden="1">
      <c r="A157" s="463" t="s">
        <v>204</v>
      </c>
      <c r="B157" s="491">
        <v>491</v>
      </c>
      <c r="C157" s="758" t="s">
        <v>28</v>
      </c>
      <c r="D157" s="749">
        <f t="shared" ref="D157:D175" si="30">F157*12/12</f>
        <v>0</v>
      </c>
      <c r="E157" s="810" t="s">
        <v>28</v>
      </c>
      <c r="F157" s="793"/>
      <c r="G157" s="472"/>
    </row>
    <row r="158" spans="1:7" hidden="1">
      <c r="A158" s="463" t="s">
        <v>203</v>
      </c>
      <c r="B158" s="491">
        <v>492</v>
      </c>
      <c r="C158" s="758" t="s">
        <v>28</v>
      </c>
      <c r="D158" s="749">
        <f t="shared" si="30"/>
        <v>0</v>
      </c>
      <c r="E158" s="810" t="s">
        <v>28</v>
      </c>
      <c r="F158" s="793"/>
      <c r="G158" s="472"/>
    </row>
    <row r="159" spans="1:7" hidden="1">
      <c r="A159" s="463" t="s">
        <v>210</v>
      </c>
      <c r="B159" s="491">
        <v>493</v>
      </c>
      <c r="C159" s="758" t="s">
        <v>28</v>
      </c>
      <c r="D159" s="749">
        <f t="shared" si="30"/>
        <v>0</v>
      </c>
      <c r="E159" s="810" t="s">
        <v>28</v>
      </c>
      <c r="F159" s="793"/>
      <c r="G159" s="472"/>
    </row>
    <row r="160" spans="1:7" hidden="1">
      <c r="A160" s="463" t="s">
        <v>212</v>
      </c>
      <c r="B160" s="491">
        <v>495</v>
      </c>
      <c r="C160" s="758" t="s">
        <v>28</v>
      </c>
      <c r="D160" s="749">
        <f t="shared" si="30"/>
        <v>0</v>
      </c>
      <c r="E160" s="810" t="s">
        <v>28</v>
      </c>
      <c r="F160" s="793"/>
      <c r="G160" s="472"/>
    </row>
    <row r="161" spans="1:7" hidden="1">
      <c r="A161" s="498" t="s">
        <v>193</v>
      </c>
      <c r="B161" s="490">
        <v>500</v>
      </c>
      <c r="C161" s="759">
        <f>C162+C163+C164+C165</f>
        <v>0</v>
      </c>
      <c r="D161" s="759">
        <f>D162+D163+D164+D165</f>
        <v>0</v>
      </c>
      <c r="E161" s="759" t="s">
        <v>28</v>
      </c>
      <c r="F161" s="837">
        <f t="shared" ref="F161" si="31">F162+F163+F164+F165</f>
        <v>0</v>
      </c>
      <c r="G161" s="472"/>
    </row>
    <row r="162" spans="1:7" hidden="1">
      <c r="A162" s="463" t="s">
        <v>319</v>
      </c>
      <c r="B162" s="499">
        <v>501</v>
      </c>
      <c r="C162" s="760"/>
      <c r="D162" s="749">
        <f t="shared" si="30"/>
        <v>0</v>
      </c>
      <c r="E162" s="824" t="s">
        <v>28</v>
      </c>
      <c r="F162" s="776"/>
      <c r="G162" s="472"/>
    </row>
    <row r="163" spans="1:7" hidden="1">
      <c r="A163" s="463" t="s">
        <v>203</v>
      </c>
      <c r="B163" s="491">
        <v>502</v>
      </c>
      <c r="C163" s="760"/>
      <c r="D163" s="749">
        <f t="shared" si="30"/>
        <v>0</v>
      </c>
      <c r="E163" s="810" t="s">
        <v>28</v>
      </c>
      <c r="F163" s="793"/>
      <c r="G163" s="472"/>
    </row>
    <row r="164" spans="1:7" hidden="1">
      <c r="A164" s="463" t="s">
        <v>210</v>
      </c>
      <c r="B164" s="491">
        <v>503</v>
      </c>
      <c r="C164" s="760"/>
      <c r="D164" s="749">
        <f t="shared" si="30"/>
        <v>0</v>
      </c>
      <c r="E164" s="810" t="s">
        <v>28</v>
      </c>
      <c r="F164" s="793"/>
      <c r="G164" s="472"/>
    </row>
    <row r="165" spans="1:7" hidden="1">
      <c r="A165" s="463" t="s">
        <v>325</v>
      </c>
      <c r="B165" s="491">
        <v>505</v>
      </c>
      <c r="C165" s="760"/>
      <c r="D165" s="749">
        <f t="shared" si="30"/>
        <v>0</v>
      </c>
      <c r="E165" s="810" t="s">
        <v>28</v>
      </c>
      <c r="F165" s="793"/>
      <c r="G165" s="472"/>
    </row>
    <row r="166" spans="1:7" hidden="1">
      <c r="A166" s="500" t="s">
        <v>194</v>
      </c>
      <c r="B166" s="490">
        <v>510</v>
      </c>
      <c r="C166" s="759" t="s">
        <v>28</v>
      </c>
      <c r="D166" s="761">
        <f>D167+D168+D169+D170</f>
        <v>0</v>
      </c>
      <c r="E166" s="762" t="s">
        <v>28</v>
      </c>
      <c r="F166" s="839">
        <f>F167+F168+F169+F170</f>
        <v>0</v>
      </c>
      <c r="G166" s="472"/>
    </row>
    <row r="167" spans="1:7" hidden="1">
      <c r="A167" s="463" t="s">
        <v>204</v>
      </c>
      <c r="B167" s="491">
        <v>511</v>
      </c>
      <c r="C167" s="758" t="s">
        <v>28</v>
      </c>
      <c r="D167" s="749">
        <f t="shared" si="30"/>
        <v>0</v>
      </c>
      <c r="E167" s="810" t="s">
        <v>28</v>
      </c>
      <c r="F167" s="793"/>
      <c r="G167" s="472"/>
    </row>
    <row r="168" spans="1:7" hidden="1">
      <c r="A168" s="463" t="s">
        <v>203</v>
      </c>
      <c r="B168" s="491">
        <v>512</v>
      </c>
      <c r="C168" s="758" t="s">
        <v>28</v>
      </c>
      <c r="D168" s="749">
        <f t="shared" si="30"/>
        <v>0</v>
      </c>
      <c r="E168" s="810" t="s">
        <v>28</v>
      </c>
      <c r="F168" s="793"/>
      <c r="G168" s="472"/>
    </row>
    <row r="169" spans="1:7" hidden="1">
      <c r="A169" s="463" t="s">
        <v>210</v>
      </c>
      <c r="B169" s="491">
        <v>513</v>
      </c>
      <c r="C169" s="758" t="s">
        <v>28</v>
      </c>
      <c r="D169" s="749">
        <f t="shared" si="30"/>
        <v>0</v>
      </c>
      <c r="E169" s="810" t="s">
        <v>28</v>
      </c>
      <c r="F169" s="793"/>
      <c r="G169" s="472"/>
    </row>
    <row r="170" spans="1:7" hidden="1">
      <c r="A170" s="463" t="s">
        <v>212</v>
      </c>
      <c r="B170" s="491">
        <v>515</v>
      </c>
      <c r="C170" s="758" t="s">
        <v>28</v>
      </c>
      <c r="D170" s="749">
        <f t="shared" si="30"/>
        <v>0</v>
      </c>
      <c r="E170" s="810" t="s">
        <v>28</v>
      </c>
      <c r="F170" s="793"/>
      <c r="G170" s="472"/>
    </row>
    <row r="171" spans="1:7" ht="24" hidden="1">
      <c r="A171" s="501" t="s">
        <v>195</v>
      </c>
      <c r="B171" s="490">
        <v>520</v>
      </c>
      <c r="C171" s="762">
        <f>C172+C173+C174+C175</f>
        <v>0</v>
      </c>
      <c r="D171" s="762">
        <f t="shared" ref="D171:F171" si="32">D172+D173+D174+D175</f>
        <v>0</v>
      </c>
      <c r="E171" s="762">
        <f t="shared" si="32"/>
        <v>0</v>
      </c>
      <c r="F171" s="840">
        <f t="shared" si="32"/>
        <v>0</v>
      </c>
      <c r="G171" s="472"/>
    </row>
    <row r="172" spans="1:7" hidden="1">
      <c r="A172" s="463" t="s">
        <v>204</v>
      </c>
      <c r="B172" s="491">
        <v>521</v>
      </c>
      <c r="C172" s="831"/>
      <c r="D172" s="749">
        <f t="shared" si="30"/>
        <v>0</v>
      </c>
      <c r="E172" s="832"/>
      <c r="F172" s="833"/>
      <c r="G172" s="472"/>
    </row>
    <row r="173" spans="1:7" hidden="1">
      <c r="A173" s="463" t="s">
        <v>203</v>
      </c>
      <c r="B173" s="491">
        <v>522</v>
      </c>
      <c r="C173" s="831"/>
      <c r="D173" s="749">
        <f t="shared" si="30"/>
        <v>0</v>
      </c>
      <c r="E173" s="832"/>
      <c r="F173" s="833"/>
      <c r="G173" s="472"/>
    </row>
    <row r="174" spans="1:7" hidden="1">
      <c r="A174" s="463" t="s">
        <v>210</v>
      </c>
      <c r="B174" s="491">
        <v>523</v>
      </c>
      <c r="C174" s="831"/>
      <c r="D174" s="749">
        <f t="shared" si="30"/>
        <v>0</v>
      </c>
      <c r="E174" s="832"/>
      <c r="F174" s="833"/>
      <c r="G174" s="472"/>
    </row>
    <row r="175" spans="1:7" hidden="1">
      <c r="A175" s="463" t="s">
        <v>212</v>
      </c>
      <c r="B175" s="491">
        <v>525</v>
      </c>
      <c r="C175" s="831"/>
      <c r="D175" s="749">
        <f t="shared" si="30"/>
        <v>0</v>
      </c>
      <c r="E175" s="832"/>
      <c r="F175" s="833"/>
      <c r="G175" s="472"/>
    </row>
    <row r="176" spans="1:7" ht="25.5" hidden="1">
      <c r="A176" s="502" t="s">
        <v>196</v>
      </c>
      <c r="B176" s="503"/>
      <c r="C176" s="763"/>
      <c r="D176" s="763"/>
      <c r="E176" s="763"/>
      <c r="F176" s="841"/>
      <c r="G176" s="472"/>
    </row>
    <row r="177" spans="1:7" ht="15.75" hidden="1">
      <c r="A177" s="504" t="s">
        <v>197</v>
      </c>
      <c r="B177" s="505">
        <v>530</v>
      </c>
      <c r="C177" s="764">
        <f>C178+C179</f>
        <v>0</v>
      </c>
      <c r="D177" s="764">
        <f t="shared" ref="D177:F177" si="33">D178+D179</f>
        <v>0</v>
      </c>
      <c r="E177" s="842">
        <f t="shared" si="33"/>
        <v>0</v>
      </c>
      <c r="F177" s="843">
        <f t="shared" si="33"/>
        <v>0</v>
      </c>
      <c r="G177" s="472"/>
    </row>
    <row r="178" spans="1:7" hidden="1">
      <c r="A178" s="463" t="s">
        <v>204</v>
      </c>
      <c r="B178" s="491">
        <v>531</v>
      </c>
      <c r="C178" s="765">
        <f>E178+C181-C190</f>
        <v>0</v>
      </c>
      <c r="D178" s="765">
        <f>(E178+D181+D184)-D187-D190-D193</f>
        <v>0</v>
      </c>
      <c r="E178" s="844"/>
      <c r="F178" s="845">
        <f>(E178+F181+F184)-F187-F190-F193</f>
        <v>0</v>
      </c>
      <c r="G178" s="472"/>
    </row>
    <row r="179" spans="1:7" hidden="1">
      <c r="A179" s="463" t="s">
        <v>212</v>
      </c>
      <c r="B179" s="491">
        <v>532</v>
      </c>
      <c r="C179" s="765">
        <f>E179+C182-C191</f>
        <v>0</v>
      </c>
      <c r="D179" s="765">
        <f>(E179+D182+D185)-D188-D191-D194</f>
        <v>0</v>
      </c>
      <c r="E179" s="844"/>
      <c r="F179" s="845">
        <f>(E179+F182+F185)-F188-F191-F194</f>
        <v>0</v>
      </c>
      <c r="G179" s="472"/>
    </row>
    <row r="180" spans="1:7" ht="15.75" hidden="1">
      <c r="A180" s="504" t="s">
        <v>359</v>
      </c>
      <c r="B180" s="505">
        <v>540</v>
      </c>
      <c r="C180" s="764">
        <f>C181+C182</f>
        <v>0</v>
      </c>
      <c r="D180" s="764">
        <f>D181+D182</f>
        <v>0</v>
      </c>
      <c r="E180" s="764" t="s">
        <v>28</v>
      </c>
      <c r="F180" s="843">
        <f>F181+F182</f>
        <v>0</v>
      </c>
      <c r="G180" s="472"/>
    </row>
    <row r="181" spans="1:7" hidden="1">
      <c r="A181" s="463" t="s">
        <v>319</v>
      </c>
      <c r="B181" s="491">
        <v>541</v>
      </c>
      <c r="C181" s="765"/>
      <c r="D181" s="765">
        <f>F181*4/12</f>
        <v>0</v>
      </c>
      <c r="E181" s="831" t="s">
        <v>28</v>
      </c>
      <c r="F181" s="833"/>
      <c r="G181" s="472"/>
    </row>
    <row r="182" spans="1:7" hidden="1">
      <c r="A182" s="463" t="s">
        <v>324</v>
      </c>
      <c r="B182" s="491">
        <v>542</v>
      </c>
      <c r="C182" s="765"/>
      <c r="D182" s="765">
        <f>F182*4/12</f>
        <v>0</v>
      </c>
      <c r="E182" s="831" t="s">
        <v>28</v>
      </c>
      <c r="F182" s="833"/>
      <c r="G182" s="472"/>
    </row>
    <row r="183" spans="1:7" ht="15.75" hidden="1">
      <c r="A183" s="506" t="s">
        <v>198</v>
      </c>
      <c r="B183" s="505">
        <v>550</v>
      </c>
      <c r="C183" s="764" t="s">
        <v>28</v>
      </c>
      <c r="D183" s="764">
        <f>D184+D185</f>
        <v>0</v>
      </c>
      <c r="E183" s="846" t="s">
        <v>28</v>
      </c>
      <c r="F183" s="843">
        <f>F184+F185</f>
        <v>0</v>
      </c>
      <c r="G183" s="472"/>
    </row>
    <row r="184" spans="1:7" hidden="1">
      <c r="A184" s="463" t="s">
        <v>204</v>
      </c>
      <c r="B184" s="491">
        <v>551</v>
      </c>
      <c r="C184" s="765" t="s">
        <v>28</v>
      </c>
      <c r="D184" s="749">
        <f t="shared" ref="D184:D185" si="34">F184*12/12</f>
        <v>0</v>
      </c>
      <c r="E184" s="831" t="s">
        <v>28</v>
      </c>
      <c r="F184" s="833"/>
      <c r="G184" s="472"/>
    </row>
    <row r="185" spans="1:7" hidden="1">
      <c r="A185" s="463" t="s">
        <v>212</v>
      </c>
      <c r="B185" s="491">
        <v>552</v>
      </c>
      <c r="C185" s="765" t="s">
        <v>28</v>
      </c>
      <c r="D185" s="749">
        <f t="shared" si="34"/>
        <v>0</v>
      </c>
      <c r="E185" s="831" t="s">
        <v>28</v>
      </c>
      <c r="F185" s="833"/>
      <c r="G185" s="472"/>
    </row>
    <row r="186" spans="1:7" ht="15.75" hidden="1">
      <c r="A186" s="504" t="s">
        <v>213</v>
      </c>
      <c r="B186" s="505">
        <v>560</v>
      </c>
      <c r="C186" s="764" t="s">
        <v>28</v>
      </c>
      <c r="D186" s="764">
        <f>D187+D188</f>
        <v>0</v>
      </c>
      <c r="E186" s="847" t="s">
        <v>28</v>
      </c>
      <c r="F186" s="843">
        <f>F187+F188</f>
        <v>0</v>
      </c>
      <c r="G186" s="472"/>
    </row>
    <row r="187" spans="1:7" hidden="1">
      <c r="A187" s="463" t="s">
        <v>204</v>
      </c>
      <c r="B187" s="491">
        <v>561</v>
      </c>
      <c r="C187" s="765" t="s">
        <v>28</v>
      </c>
      <c r="D187" s="749">
        <f t="shared" ref="D187:D188" si="35">F187*12/12</f>
        <v>0</v>
      </c>
      <c r="E187" s="831" t="s">
        <v>28</v>
      </c>
      <c r="F187" s="833"/>
      <c r="G187" s="472"/>
    </row>
    <row r="188" spans="1:7" hidden="1">
      <c r="A188" s="463" t="s">
        <v>212</v>
      </c>
      <c r="B188" s="491">
        <v>562</v>
      </c>
      <c r="C188" s="765" t="s">
        <v>28</v>
      </c>
      <c r="D188" s="749">
        <f t="shared" si="35"/>
        <v>0</v>
      </c>
      <c r="E188" s="831" t="s">
        <v>28</v>
      </c>
      <c r="F188" s="833"/>
      <c r="G188" s="472"/>
    </row>
    <row r="189" spans="1:7" ht="15.75" hidden="1">
      <c r="A189" s="504" t="s">
        <v>199</v>
      </c>
      <c r="B189" s="505">
        <v>570</v>
      </c>
      <c r="C189" s="764">
        <f>C190+C191</f>
        <v>0</v>
      </c>
      <c r="D189" s="764">
        <f>D190+D191</f>
        <v>0</v>
      </c>
      <c r="E189" s="847" t="s">
        <v>28</v>
      </c>
      <c r="F189" s="843">
        <f>F190+F191</f>
        <v>0</v>
      </c>
      <c r="G189" s="472"/>
    </row>
    <row r="190" spans="1:7" hidden="1">
      <c r="A190" s="463" t="s">
        <v>204</v>
      </c>
      <c r="B190" s="491">
        <v>571</v>
      </c>
      <c r="C190" s="765"/>
      <c r="D190" s="765">
        <f>F190*3/9</f>
        <v>0</v>
      </c>
      <c r="E190" s="831" t="s">
        <v>28</v>
      </c>
      <c r="F190" s="833"/>
      <c r="G190" s="472"/>
    </row>
    <row r="191" spans="1:7" hidden="1">
      <c r="A191" s="463" t="s">
        <v>212</v>
      </c>
      <c r="B191" s="491">
        <v>572</v>
      </c>
      <c r="C191" s="765"/>
      <c r="D191" s="765">
        <f>F191*3/9</f>
        <v>0</v>
      </c>
      <c r="E191" s="831" t="s">
        <v>28</v>
      </c>
      <c r="F191" s="833"/>
      <c r="G191" s="472"/>
    </row>
    <row r="192" spans="1:7" ht="15.75" hidden="1">
      <c r="A192" s="507" t="s">
        <v>214</v>
      </c>
      <c r="B192" s="508">
        <v>580</v>
      </c>
      <c r="C192" s="754" t="s">
        <v>28</v>
      </c>
      <c r="D192" s="754">
        <f>D193+D194</f>
        <v>0</v>
      </c>
      <c r="E192" s="811" t="s">
        <v>28</v>
      </c>
      <c r="F192" s="812">
        <f>F193+F194</f>
        <v>0</v>
      </c>
      <c r="G192" s="472"/>
    </row>
    <row r="193" spans="1:15" hidden="1">
      <c r="A193" s="463" t="s">
        <v>204</v>
      </c>
      <c r="B193" s="491">
        <v>581</v>
      </c>
      <c r="C193" s="765" t="s">
        <v>28</v>
      </c>
      <c r="D193" s="749">
        <f t="shared" ref="D193:D194" si="36">F193*12/12</f>
        <v>0</v>
      </c>
      <c r="E193" s="831" t="s">
        <v>28</v>
      </c>
      <c r="F193" s="833"/>
      <c r="G193" s="472"/>
    </row>
    <row r="194" spans="1:15" hidden="1">
      <c r="A194" s="463" t="s">
        <v>212</v>
      </c>
      <c r="B194" s="491">
        <v>582</v>
      </c>
      <c r="C194" s="765" t="s">
        <v>28</v>
      </c>
      <c r="D194" s="749">
        <f t="shared" si="36"/>
        <v>0</v>
      </c>
      <c r="E194" s="831" t="s">
        <v>28</v>
      </c>
      <c r="F194" s="833"/>
      <c r="G194" s="472"/>
    </row>
    <row r="195" spans="1:15">
      <c r="A195" s="509" t="s">
        <v>200</v>
      </c>
      <c r="B195" s="510">
        <v>590</v>
      </c>
      <c r="C195" s="766">
        <f>C196+C198+C199+C200+C201+C203</f>
        <v>2594.1999999999998</v>
      </c>
      <c r="D195" s="766">
        <f t="shared" ref="D195" si="37">D196+D198+D199+D200+D201+D203</f>
        <v>2594.1999999999998</v>
      </c>
      <c r="E195" s="766" t="s">
        <v>28</v>
      </c>
      <c r="F195" s="848" t="s">
        <v>28</v>
      </c>
      <c r="G195" s="472"/>
    </row>
    <row r="196" spans="1:15" hidden="1">
      <c r="A196" s="463" t="s">
        <v>217</v>
      </c>
      <c r="B196" s="491">
        <v>591</v>
      </c>
      <c r="C196" s="767"/>
      <c r="D196" s="767"/>
      <c r="E196" s="765" t="s">
        <v>28</v>
      </c>
      <c r="F196" s="849" t="s">
        <v>28</v>
      </c>
      <c r="G196" s="472"/>
    </row>
    <row r="197" spans="1:15" hidden="1">
      <c r="A197" s="467" t="s">
        <v>216</v>
      </c>
      <c r="B197" s="491"/>
      <c r="C197" s="768"/>
      <c r="D197" s="768"/>
      <c r="E197" s="765" t="s">
        <v>28</v>
      </c>
      <c r="F197" s="849" t="s">
        <v>28</v>
      </c>
      <c r="G197" s="472"/>
    </row>
    <row r="198" spans="1:15" hidden="1">
      <c r="A198" s="463" t="s">
        <v>203</v>
      </c>
      <c r="B198" s="491">
        <v>592</v>
      </c>
      <c r="C198" s="767"/>
      <c r="D198" s="767"/>
      <c r="E198" s="765" t="s">
        <v>28</v>
      </c>
      <c r="F198" s="849" t="s">
        <v>28</v>
      </c>
      <c r="G198" s="472"/>
    </row>
    <row r="199" spans="1:15" hidden="1">
      <c r="A199" s="463" t="s">
        <v>210</v>
      </c>
      <c r="B199" s="491">
        <v>593</v>
      </c>
      <c r="C199" s="767"/>
      <c r="D199" s="767"/>
      <c r="E199" s="765" t="s">
        <v>28</v>
      </c>
      <c r="F199" s="849" t="s">
        <v>28</v>
      </c>
      <c r="G199" s="472"/>
    </row>
    <row r="200" spans="1:15" hidden="1">
      <c r="A200" s="463" t="s">
        <v>223</v>
      </c>
      <c r="B200" s="491">
        <v>594</v>
      </c>
      <c r="C200" s="767"/>
      <c r="D200" s="767"/>
      <c r="E200" s="765" t="s">
        <v>28</v>
      </c>
      <c r="F200" s="849" t="s">
        <v>28</v>
      </c>
      <c r="G200" s="472"/>
    </row>
    <row r="201" spans="1:15">
      <c r="A201" s="463" t="s">
        <v>218</v>
      </c>
      <c r="B201" s="491">
        <v>595</v>
      </c>
      <c r="C201" s="769"/>
      <c r="D201" s="769"/>
      <c r="E201" s="765" t="s">
        <v>28</v>
      </c>
      <c r="F201" s="849" t="s">
        <v>28</v>
      </c>
      <c r="G201" s="472"/>
    </row>
    <row r="202" spans="1:15">
      <c r="A202" s="467" t="s">
        <v>216</v>
      </c>
      <c r="B202" s="491">
        <v>596</v>
      </c>
      <c r="C202" s="770"/>
      <c r="D202" s="770"/>
      <c r="E202" s="765" t="s">
        <v>28</v>
      </c>
      <c r="F202" s="849" t="s">
        <v>28</v>
      </c>
      <c r="G202" s="472"/>
    </row>
    <row r="203" spans="1:15" ht="13.5" thickBot="1">
      <c r="A203" s="511" t="s">
        <v>208</v>
      </c>
      <c r="B203" s="512">
        <v>597</v>
      </c>
      <c r="C203" s="771">
        <v>2594.1999999999998</v>
      </c>
      <c r="D203" s="771">
        <v>2594.1999999999998</v>
      </c>
      <c r="E203" s="850" t="s">
        <v>28</v>
      </c>
      <c r="F203" s="851" t="s">
        <v>28</v>
      </c>
      <c r="G203" s="472"/>
    </row>
    <row r="204" spans="1:15" s="228" customFormat="1" ht="15.75">
      <c r="A204" s="340" t="s">
        <v>46</v>
      </c>
      <c r="B204" s="201"/>
      <c r="C204" s="340"/>
      <c r="D204" s="332"/>
      <c r="E204" s="332"/>
      <c r="F204" s="332"/>
      <c r="H204" s="333"/>
      <c r="I204" s="333"/>
      <c r="J204" s="333"/>
      <c r="K204" s="333"/>
    </row>
    <row r="205" spans="1:15" s="228" customFormat="1">
      <c r="A205" s="232" t="s">
        <v>96</v>
      </c>
      <c r="B205" s="201"/>
      <c r="C205" s="232"/>
      <c r="D205" s="232"/>
      <c r="E205" s="232"/>
      <c r="F205" s="232"/>
      <c r="G205" s="232"/>
    </row>
    <row r="206" spans="1:15" s="228" customFormat="1">
      <c r="A206" s="1071" t="s">
        <v>47</v>
      </c>
      <c r="B206" s="1071"/>
      <c r="C206" s="1071"/>
      <c r="D206" s="1071"/>
      <c r="E206" s="1071"/>
      <c r="F206" s="1071"/>
      <c r="G206" s="1071"/>
      <c r="H206" s="1071"/>
      <c r="I206" s="1071"/>
      <c r="J206" s="1071"/>
      <c r="K206" s="1071"/>
      <c r="L206" s="1071"/>
      <c r="M206" s="1071"/>
      <c r="N206" s="1071"/>
      <c r="O206" s="1071"/>
    </row>
    <row r="207" spans="1:15" s="228" customFormat="1">
      <c r="A207" s="334"/>
      <c r="B207" s="227"/>
      <c r="C207" s="227"/>
      <c r="D207" s="227"/>
      <c r="E207" s="227"/>
      <c r="F207" s="227"/>
      <c r="G207" s="334"/>
      <c r="H207" s="334"/>
      <c r="I207" s="334"/>
      <c r="J207" s="334"/>
      <c r="K207" s="334"/>
      <c r="L207" s="334"/>
      <c r="M207" s="334"/>
      <c r="N207" s="334"/>
      <c r="O207" s="334"/>
    </row>
    <row r="208" spans="1:15" s="152" customFormat="1" ht="12.75" customHeight="1">
      <c r="A208" s="310" t="s">
        <v>22</v>
      </c>
      <c r="B208" s="1022"/>
      <c r="C208" s="1022"/>
      <c r="D208" s="1070" t="s">
        <v>509</v>
      </c>
      <c r="E208" s="1070"/>
      <c r="F208" s="148"/>
    </row>
    <row r="209" spans="1:15" s="152" customFormat="1" ht="12" customHeight="1">
      <c r="A209" s="311"/>
      <c r="B209" s="1047" t="s">
        <v>23</v>
      </c>
      <c r="C209" s="1047"/>
      <c r="D209" s="1047" t="s">
        <v>24</v>
      </c>
      <c r="E209" s="1047"/>
      <c r="F209" s="148"/>
    </row>
    <row r="210" spans="1:15" s="152" customFormat="1" ht="13.5" customHeight="1">
      <c r="A210" s="310" t="s">
        <v>287</v>
      </c>
      <c r="B210" s="1025"/>
      <c r="C210" s="1025"/>
      <c r="D210" s="1025" t="s">
        <v>510</v>
      </c>
      <c r="E210" s="1025"/>
      <c r="F210" s="148"/>
    </row>
    <row r="211" spans="1:15" s="152" customFormat="1" ht="11.25" customHeight="1">
      <c r="A211" s="311"/>
      <c r="B211" s="1047" t="s">
        <v>23</v>
      </c>
      <c r="C211" s="1047"/>
      <c r="D211" s="1047" t="s">
        <v>24</v>
      </c>
      <c r="E211" s="1047"/>
      <c r="F211" s="148"/>
    </row>
    <row r="212" spans="1:15" s="152" customFormat="1" ht="13.5" customHeight="1">
      <c r="A212" s="310" t="s">
        <v>291</v>
      </c>
      <c r="B212" s="1022"/>
      <c r="C212" s="1022"/>
      <c r="D212" s="1024"/>
      <c r="E212" s="1024"/>
      <c r="F212" s="148"/>
    </row>
    <row r="213" spans="1:15" s="152" customFormat="1" ht="12.75" customHeight="1">
      <c r="A213" s="312"/>
      <c r="B213" s="1047" t="s">
        <v>23</v>
      </c>
      <c r="C213" s="1047"/>
      <c r="D213" s="1047" t="s">
        <v>24</v>
      </c>
      <c r="E213" s="1047"/>
      <c r="F213" s="148"/>
    </row>
    <row r="214" spans="1:15" s="228" customFormat="1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</row>
    <row r="215" spans="1:15" s="228" customFormat="1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</row>
    <row r="216" spans="1:15" s="228" customFormat="1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</row>
    <row r="217" spans="1:15" s="228" customFormat="1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</row>
    <row r="218" spans="1:15" s="228" customFormat="1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</row>
  </sheetData>
  <mergeCells count="26">
    <mergeCell ref="A1:A2"/>
    <mergeCell ref="D1:F1"/>
    <mergeCell ref="D2:F2"/>
    <mergeCell ref="A3:F3"/>
    <mergeCell ref="A4:F4"/>
    <mergeCell ref="A5:F5"/>
    <mergeCell ref="A7:F7"/>
    <mergeCell ref="A206:O206"/>
    <mergeCell ref="B14:D14"/>
    <mergeCell ref="A15:A16"/>
    <mergeCell ref="B15:B16"/>
    <mergeCell ref="C15:D15"/>
    <mergeCell ref="E15:F15"/>
    <mergeCell ref="G18:J18"/>
    <mergeCell ref="B208:C208"/>
    <mergeCell ref="D208:E208"/>
    <mergeCell ref="B209:C209"/>
    <mergeCell ref="D209:E209"/>
    <mergeCell ref="B210:C210"/>
    <mergeCell ref="D210:E210"/>
    <mergeCell ref="B211:C211"/>
    <mergeCell ref="D211:E211"/>
    <mergeCell ref="B212:C212"/>
    <mergeCell ref="D212:E212"/>
    <mergeCell ref="B213:C213"/>
    <mergeCell ref="D213:E213"/>
  </mergeCells>
  <pageMargins left="0.7" right="0.7" top="0.75" bottom="0.75" header="0.3" footer="0.3"/>
  <pageSetup paperSize="9" scale="80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20</vt:i4>
      </vt:variant>
    </vt:vector>
  </HeadingPairs>
  <TitlesOfParts>
    <vt:vector size="41" baseType="lpstr">
      <vt:lpstr>1 AG</vt:lpstr>
      <vt:lpstr>STUDII-2AG</vt:lpstr>
      <vt:lpstr>Alimentatia-2AG</vt:lpstr>
      <vt:lpstr>2AG Activ.gener. de venit 449</vt:lpstr>
      <vt:lpstr>2AG  VENIT PROPRIU</vt:lpstr>
      <vt:lpstr>CAMIN-3AG</vt:lpstr>
      <vt:lpstr>BURSE-4AG</vt:lpstr>
      <vt:lpstr>3-5AG  TOTAL</vt:lpstr>
      <vt:lpstr>3-5AG Buget</vt:lpstr>
      <vt:lpstr>3-5AG Contract</vt:lpstr>
      <vt:lpstr>3-3AG 216 (407) Total</vt:lpstr>
      <vt:lpstr>3-3AG 216 (407) Buget</vt:lpstr>
      <vt:lpstr>3-3AG  216 (407) VENIT PROPRIU</vt:lpstr>
      <vt:lpstr>3-3AG 00204 TOTAL</vt:lpstr>
      <vt:lpstr>3-3AG 204 Buget</vt:lpstr>
      <vt:lpstr>3-3AG 204 Venituri</vt:lpstr>
      <vt:lpstr>3-3AG 448 TOTAL</vt:lpstr>
      <vt:lpstr>3-3AG 448 Buget</vt:lpstr>
      <vt:lpstr>3-3AG 448 Venituri</vt:lpstr>
      <vt:lpstr>3-3AG 00449</vt:lpstr>
      <vt:lpstr>3-16AG</vt:lpstr>
      <vt:lpstr>'BURSE-4AG'!Заголовки_для_печати</vt:lpstr>
      <vt:lpstr>'CAMIN-3AG'!Заголовки_для_печати</vt:lpstr>
      <vt:lpstr>'STUDII-2AG'!Заголовки_для_печати</vt:lpstr>
      <vt:lpstr>'1 AG'!Область_печати</vt:lpstr>
      <vt:lpstr>'3-16AG'!Область_печати</vt:lpstr>
      <vt:lpstr>'3-3AG  216 (407) VENIT PROPRIU'!Область_печати</vt:lpstr>
      <vt:lpstr>'3-3AG 00204 TOTAL'!Область_печати</vt:lpstr>
      <vt:lpstr>'3-3AG 00449'!Область_печати</vt:lpstr>
      <vt:lpstr>'3-3AG 204 Buget'!Область_печати</vt:lpstr>
      <vt:lpstr>'3-3AG 204 Venituri'!Область_печати</vt:lpstr>
      <vt:lpstr>'3-3AG 216 (407) Buget'!Область_печати</vt:lpstr>
      <vt:lpstr>'3-3AG 448 Buget'!Область_печати</vt:lpstr>
      <vt:lpstr>'3-3AG 448 TOTAL'!Область_печати</vt:lpstr>
      <vt:lpstr>'3-3AG 448 Venituri'!Область_печати</vt:lpstr>
      <vt:lpstr>'3-5AG  TOTAL'!Область_печати</vt:lpstr>
      <vt:lpstr>'3-5AG Buget'!Область_печати</vt:lpstr>
      <vt:lpstr>'3-5AG Contract'!Область_печати</vt:lpstr>
      <vt:lpstr>'BURSE-4AG'!Область_печати</vt:lpstr>
      <vt:lpstr>'CAMIN-3AG'!Область_печати</vt:lpstr>
      <vt:lpstr>'STUDII-2AG'!Область_печати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2022-05-20T08:22:51Z</dcterms:modified>
</cp:coreProperties>
</file>